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\Desktop\"/>
    </mc:Choice>
  </mc:AlternateContent>
  <xr:revisionPtr revIDLastSave="0" documentId="13_ncr:1_{8B1BD775-51BA-419E-A6F5-3D2B83FF4B78}" xr6:coauthVersionLast="46" xr6:coauthVersionMax="46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Sheet1" sheetId="1" state="hidden" r:id="rId1"/>
    <sheet name="Sheet2" sheetId="2" state="hidden" r:id="rId2"/>
    <sheet name="2017" sheetId="5" state="hidden" r:id="rId3"/>
    <sheet name="iulie 2017" sheetId="6" state="hidden" r:id="rId4"/>
    <sheet name="Sheet3" sheetId="7" state="hidden" r:id="rId5"/>
    <sheet name="Primaria" sheetId="8" r:id="rId6"/>
    <sheet name="Serv A-C" sheetId="9" r:id="rId7"/>
    <sheet name="Sheet6" sheetId="10" r:id="rId8"/>
  </sheets>
  <calcPr calcId="191029"/>
</workbook>
</file>

<file path=xl/calcChain.xml><?xml version="1.0" encoding="utf-8"?>
<calcChain xmlns="http://schemas.openxmlformats.org/spreadsheetml/2006/main">
  <c r="J11" i="8" l="1"/>
  <c r="J12" i="8"/>
  <c r="J13" i="8"/>
  <c r="J14" i="8"/>
  <c r="J15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31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13" i="8"/>
  <c r="C11" i="9" l="1"/>
  <c r="C13" i="9"/>
  <c r="C14" i="9"/>
  <c r="C15" i="9"/>
  <c r="C16" i="9"/>
  <c r="C17" i="9"/>
  <c r="C12" i="9"/>
  <c r="J13" i="9"/>
  <c r="J14" i="9"/>
  <c r="J27" i="8" l="1"/>
  <c r="C12" i="8" l="1"/>
  <c r="J17" i="9" l="1"/>
  <c r="F17" i="9"/>
  <c r="J16" i="9"/>
  <c r="F16" i="9"/>
  <c r="H15" i="9"/>
  <c r="J12" i="9"/>
  <c r="J17" i="8" l="1"/>
  <c r="J18" i="8"/>
  <c r="J19" i="8"/>
  <c r="J20" i="8"/>
  <c r="J21" i="8"/>
  <c r="J22" i="8"/>
  <c r="J23" i="8"/>
  <c r="J24" i="8"/>
  <c r="J25" i="8"/>
  <c r="J26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H15" i="8" l="1"/>
  <c r="F18" i="8" l="1"/>
  <c r="F17" i="8"/>
  <c r="F16" i="8"/>
  <c r="L14" i="7" l="1"/>
  <c r="M14" i="7" s="1"/>
  <c r="N14" i="7" s="1"/>
  <c r="I23" i="7"/>
  <c r="M23" i="7" s="1"/>
  <c r="N23" i="7" s="1"/>
  <c r="L35" i="7"/>
  <c r="I25" i="7"/>
  <c r="M25" i="7" s="1"/>
  <c r="N25" i="7" s="1"/>
  <c r="I26" i="7"/>
  <c r="M26" i="7" s="1"/>
  <c r="N26" i="7" s="1"/>
  <c r="I27" i="7"/>
  <c r="M27" i="7" s="1"/>
  <c r="N27" i="7" s="1"/>
  <c r="I28" i="7"/>
  <c r="M28" i="7" s="1"/>
  <c r="N28" i="7" s="1"/>
  <c r="I29" i="7"/>
  <c r="M29" i="7" s="1"/>
  <c r="N29" i="7" s="1"/>
  <c r="I30" i="7"/>
  <c r="I31" i="7"/>
  <c r="M31" i="7" s="1"/>
  <c r="N31" i="7" s="1"/>
  <c r="I32" i="7"/>
  <c r="M32" i="7" s="1"/>
  <c r="N32" i="7" s="1"/>
  <c r="I33" i="7"/>
  <c r="M33" i="7" s="1"/>
  <c r="N33" i="7" s="1"/>
  <c r="I34" i="7"/>
  <c r="M34" i="7" s="1"/>
  <c r="N34" i="7" s="1"/>
  <c r="I35" i="7"/>
  <c r="I36" i="7"/>
  <c r="M36" i="7" s="1"/>
  <c r="N36" i="7" s="1"/>
  <c r="I37" i="7"/>
  <c r="M37" i="7" s="1"/>
  <c r="N37" i="7" s="1"/>
  <c r="I38" i="7"/>
  <c r="M38" i="7" s="1"/>
  <c r="N38" i="7" s="1"/>
  <c r="I39" i="7"/>
  <c r="M39" i="7" s="1"/>
  <c r="N39" i="7" s="1"/>
  <c r="I40" i="7"/>
  <c r="M40" i="7" s="1"/>
  <c r="N40" i="7" s="1"/>
  <c r="I41" i="7"/>
  <c r="M41" i="7" s="1"/>
  <c r="N41" i="7" s="1"/>
  <c r="I42" i="7"/>
  <c r="M42" i="7" s="1"/>
  <c r="N42" i="7" s="1"/>
  <c r="I43" i="7"/>
  <c r="M43" i="7" s="1"/>
  <c r="N43" i="7" s="1"/>
  <c r="I16" i="7"/>
  <c r="K16" i="7" s="1"/>
  <c r="I17" i="7"/>
  <c r="M17" i="7" s="1"/>
  <c r="N17" i="7" s="1"/>
  <c r="I18" i="7"/>
  <c r="L18" i="7" s="1"/>
  <c r="I19" i="7"/>
  <c r="M19" i="7" s="1"/>
  <c r="N19" i="7" s="1"/>
  <c r="I20" i="7"/>
  <c r="M20" i="7" s="1"/>
  <c r="N20" i="7" s="1"/>
  <c r="I21" i="7"/>
  <c r="M21" i="7" s="1"/>
  <c r="N21" i="7" s="1"/>
  <c r="I22" i="7"/>
  <c r="L22" i="7" s="1"/>
  <c r="I24" i="7"/>
  <c r="M24" i="7" s="1"/>
  <c r="N24" i="7" s="1"/>
  <c r="I15" i="7"/>
  <c r="J15" i="7" s="1"/>
  <c r="M30" i="7"/>
  <c r="N30" i="7" s="1"/>
  <c r="D45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M35" i="7" l="1"/>
  <c r="N35" i="7" s="1"/>
  <c r="G16" i="8"/>
  <c r="J16" i="8" s="1"/>
  <c r="M15" i="7"/>
  <c r="M18" i="7"/>
  <c r="N18" i="7" s="1"/>
  <c r="M22" i="7"/>
  <c r="N22" i="7" s="1"/>
  <c r="M16" i="7"/>
  <c r="N16" i="7" s="1"/>
  <c r="E45" i="7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14" i="6"/>
  <c r="D45" i="6"/>
  <c r="K22" i="2"/>
  <c r="K23" i="2"/>
  <c r="N15" i="7" l="1"/>
  <c r="E45" i="6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14" i="5"/>
  <c r="G28" i="5" l="1"/>
  <c r="F15" i="5" l="1"/>
  <c r="G15" i="5" s="1"/>
  <c r="F16" i="5"/>
  <c r="G16" i="5" s="1"/>
  <c r="F17" i="5"/>
  <c r="F18" i="5"/>
  <c r="F19" i="5"/>
  <c r="F22" i="5"/>
  <c r="F23" i="5"/>
  <c r="G23" i="5" s="1"/>
  <c r="F24" i="5"/>
  <c r="G24" i="5" s="1"/>
  <c r="F14" i="5"/>
  <c r="G30" i="5"/>
  <c r="G31" i="5"/>
  <c r="G32" i="5"/>
  <c r="G38" i="5"/>
  <c r="G39" i="5"/>
  <c r="G40" i="5"/>
  <c r="D45" i="5"/>
  <c r="G43" i="5" l="1"/>
  <c r="G26" i="5"/>
  <c r="G34" i="5"/>
  <c r="G25" i="5"/>
  <c r="G17" i="5"/>
  <c r="G19" i="5"/>
  <c r="G35" i="5"/>
  <c r="G18" i="5"/>
  <c r="G42" i="5"/>
  <c r="G41" i="5"/>
  <c r="G33" i="5"/>
  <c r="G22" i="5"/>
  <c r="F45" i="5"/>
  <c r="G37" i="5"/>
  <c r="G29" i="5"/>
  <c r="G21" i="5"/>
  <c r="E45" i="5"/>
  <c r="G36" i="5"/>
  <c r="G27" i="5"/>
  <c r="G20" i="5"/>
  <c r="G14" i="5"/>
  <c r="G46" i="5" l="1"/>
  <c r="G45" i="5"/>
  <c r="J13" i="2"/>
  <c r="J14" i="2"/>
  <c r="K14" i="2" s="1"/>
  <c r="J12" i="2"/>
  <c r="H29" i="2"/>
  <c r="J29" i="2" s="1"/>
  <c r="K29" i="2" s="1"/>
  <c r="F15" i="2"/>
  <c r="H15" i="2" s="1"/>
  <c r="J15" i="2" s="1"/>
  <c r="K15" i="2" s="1"/>
  <c r="E16" i="2"/>
  <c r="F16" i="2" s="1"/>
  <c r="H16" i="2" s="1"/>
  <c r="J16" i="2" s="1"/>
  <c r="K16" i="2" s="1"/>
  <c r="E17" i="2"/>
  <c r="F17" i="2" s="1"/>
  <c r="H17" i="2" s="1"/>
  <c r="J17" i="2" s="1"/>
  <c r="K17" i="2" s="1"/>
  <c r="E18" i="2"/>
  <c r="F18" i="2" s="1"/>
  <c r="H18" i="2" s="1"/>
  <c r="J18" i="2" s="1"/>
  <c r="K18" i="2" s="1"/>
  <c r="E19" i="2"/>
  <c r="F19" i="2" s="1"/>
  <c r="H19" i="2" s="1"/>
  <c r="J19" i="2" s="1"/>
  <c r="K19" i="2" s="1"/>
  <c r="E20" i="2"/>
  <c r="F20" i="2" s="1"/>
  <c r="H20" i="2" s="1"/>
  <c r="J20" i="2" s="1"/>
  <c r="K20" i="2" s="1"/>
  <c r="E21" i="2"/>
  <c r="F21" i="2" s="1"/>
  <c r="H21" i="2" s="1"/>
  <c r="J21" i="2" s="1"/>
  <c r="K21" i="2" s="1"/>
  <c r="E22" i="2"/>
  <c r="F22" i="2" s="1"/>
  <c r="H22" i="2" s="1"/>
  <c r="E23" i="2"/>
  <c r="F23" i="2" s="1"/>
  <c r="H23" i="2" s="1"/>
  <c r="E24" i="2"/>
  <c r="F24" i="2" s="1"/>
  <c r="H24" i="2" s="1"/>
  <c r="J24" i="2" s="1"/>
  <c r="K24" i="2" s="1"/>
  <c r="E25" i="2"/>
  <c r="F25" i="2" s="1"/>
  <c r="H25" i="2" s="1"/>
  <c r="J25" i="2" s="1"/>
  <c r="K25" i="2" s="1"/>
  <c r="E26" i="2"/>
  <c r="F26" i="2" s="1"/>
  <c r="H26" i="2" s="1"/>
  <c r="J26" i="2" s="1"/>
  <c r="K26" i="2" s="1"/>
  <c r="E27" i="2"/>
  <c r="F27" i="2" s="1"/>
  <c r="H27" i="2" s="1"/>
  <c r="J27" i="2" s="1"/>
  <c r="K27" i="2" s="1"/>
  <c r="E28" i="2"/>
  <c r="F28" i="2" s="1"/>
  <c r="H28" i="2" s="1"/>
  <c r="J28" i="2" s="1"/>
  <c r="K28" i="2" s="1"/>
  <c r="E30" i="2"/>
  <c r="F30" i="2" s="1"/>
  <c r="H30" i="2" s="1"/>
  <c r="J30" i="2" s="1"/>
  <c r="K30" i="2" s="1"/>
  <c r="E31" i="2"/>
  <c r="F31" i="2" s="1"/>
  <c r="H31" i="2" s="1"/>
  <c r="J31" i="2" s="1"/>
  <c r="K31" i="2" s="1"/>
  <c r="E32" i="2"/>
  <c r="F32" i="2" s="1"/>
  <c r="H32" i="2" s="1"/>
  <c r="J32" i="2" s="1"/>
  <c r="K32" i="2" s="1"/>
  <c r="E33" i="2"/>
  <c r="F33" i="2" s="1"/>
  <c r="H33" i="2" s="1"/>
  <c r="J33" i="2" s="1"/>
  <c r="K33" i="2" s="1"/>
  <c r="E34" i="2"/>
  <c r="F34" i="2" s="1"/>
  <c r="H34" i="2" s="1"/>
  <c r="J34" i="2" s="1"/>
  <c r="K34" i="2" s="1"/>
  <c r="E35" i="2"/>
  <c r="F35" i="2" s="1"/>
  <c r="H35" i="2" s="1"/>
  <c r="J35" i="2" s="1"/>
  <c r="K35" i="2" s="1"/>
  <c r="E36" i="2"/>
  <c r="F36" i="2" s="1"/>
  <c r="H36" i="2" s="1"/>
  <c r="J36" i="2" s="1"/>
  <c r="K36" i="2" s="1"/>
  <c r="E37" i="2"/>
  <c r="F37" i="2" s="1"/>
  <c r="H37" i="2" s="1"/>
  <c r="J37" i="2" s="1"/>
  <c r="K37" i="2" s="1"/>
  <c r="E38" i="2"/>
  <c r="F38" i="2" s="1"/>
  <c r="H38" i="2" s="1"/>
  <c r="J38" i="2" s="1"/>
  <c r="K38" i="2" s="1"/>
  <c r="E39" i="2"/>
  <c r="F39" i="2" s="1"/>
  <c r="H39" i="2" s="1"/>
  <c r="J39" i="2" s="1"/>
  <c r="K39" i="2" s="1"/>
  <c r="E40" i="2"/>
  <c r="F40" i="2" s="1"/>
  <c r="H40" i="2" s="1"/>
  <c r="J40" i="2" s="1"/>
  <c r="K40" i="2" s="1"/>
  <c r="E41" i="2"/>
  <c r="F41" i="2" s="1"/>
  <c r="H41" i="2" s="1"/>
  <c r="J41" i="2" s="1"/>
  <c r="K41" i="2" s="1"/>
  <c r="E42" i="2"/>
  <c r="F42" i="2" s="1"/>
  <c r="H42" i="2" s="1"/>
  <c r="J42" i="2" s="1"/>
  <c r="K42" i="2" s="1"/>
  <c r="E43" i="2"/>
  <c r="F43" i="2" s="1"/>
  <c r="H43" i="2" s="1"/>
  <c r="J43" i="2" s="1"/>
  <c r="K43" i="2" s="1"/>
  <c r="E44" i="2"/>
  <c r="F44" i="2" s="1"/>
  <c r="H44" i="2" s="1"/>
  <c r="J44" i="2" s="1"/>
  <c r="K44" i="2" s="1"/>
  <c r="E14" i="2"/>
  <c r="F14" i="2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12" i="1"/>
  <c r="H12" i="1" s="1"/>
  <c r="H43" i="1" l="1"/>
</calcChain>
</file>

<file path=xl/sharedStrings.xml><?xml version="1.0" encoding="utf-8"?>
<sst xmlns="http://schemas.openxmlformats.org/spreadsheetml/2006/main" count="491" uniqueCount="156">
  <si>
    <t>Nr.</t>
  </si>
  <si>
    <t>crt.</t>
  </si>
  <si>
    <t>Numele  si prenumele</t>
  </si>
  <si>
    <t xml:space="preserve">Funcția </t>
  </si>
  <si>
    <t xml:space="preserve">Salar nou </t>
  </si>
  <si>
    <t>Salar</t>
  </si>
  <si>
    <t>Ilișescu Doinița</t>
  </si>
  <si>
    <t>Gușă Camelia</t>
  </si>
  <si>
    <t>Istrate Paraschiva</t>
  </si>
  <si>
    <t>Cimpulungeanu Mariana</t>
  </si>
  <si>
    <t>Nistor Elena</t>
  </si>
  <si>
    <t>Ilișescu Ioan</t>
  </si>
  <si>
    <t>Damian Remus Gabriel</t>
  </si>
  <si>
    <t>Norocel Elena Stefania</t>
  </si>
  <si>
    <t>Alecsandru Maria</t>
  </si>
  <si>
    <t>Tudosia ionela</t>
  </si>
  <si>
    <t>Norocel Vasile</t>
  </si>
  <si>
    <t xml:space="preserve">secretarul comunei </t>
  </si>
  <si>
    <t>inspector  superior</t>
  </si>
  <si>
    <t>consilier  principal</t>
  </si>
  <si>
    <t>referent superior</t>
  </si>
  <si>
    <t>paznic</t>
  </si>
  <si>
    <t>muncitor calificat</t>
  </si>
  <si>
    <t>Tigănescu Neculai</t>
  </si>
  <si>
    <t>Anițulesei Mircea</t>
  </si>
  <si>
    <t>Voda Petru</t>
  </si>
  <si>
    <t>Sofron Gheorghe</t>
  </si>
  <si>
    <t>Anghelina Gavril</t>
  </si>
  <si>
    <t>Popescu Vasile</t>
  </si>
  <si>
    <t>Gherasim Vasile</t>
  </si>
  <si>
    <t>Bîrsanu Gheorghe</t>
  </si>
  <si>
    <t>Gherman Ioan</t>
  </si>
  <si>
    <t>Saftiu Petru</t>
  </si>
  <si>
    <t>Antohi Ilie</t>
  </si>
  <si>
    <t>Antohi Gheorghe</t>
  </si>
  <si>
    <t>Voda Mihaela</t>
  </si>
  <si>
    <t>Ungureanu Dumitru</t>
  </si>
  <si>
    <t>Voda Gheorghe</t>
  </si>
  <si>
    <t>Jalba Niculina</t>
  </si>
  <si>
    <t>bibliotecar</t>
  </si>
  <si>
    <t>muncitor necalificat</t>
  </si>
  <si>
    <t>asistent comunitar</t>
  </si>
  <si>
    <t>tehnician IA</t>
  </si>
  <si>
    <t>maistru</t>
  </si>
  <si>
    <t>TABEL NOMINAL</t>
  </si>
  <si>
    <t>COMUNA MALINI</t>
  </si>
  <si>
    <t>ANEXA</t>
  </si>
  <si>
    <t>casier</t>
  </si>
  <si>
    <t>Majorare</t>
  </si>
  <si>
    <t>Asaftei Titianu  Andreea</t>
  </si>
  <si>
    <t>INTOCMIT,</t>
  </si>
  <si>
    <t xml:space="preserve">salar </t>
  </si>
  <si>
    <t xml:space="preserve">Majorare </t>
  </si>
  <si>
    <t>Nistor Petru</t>
  </si>
  <si>
    <t>Amariei Dumitru</t>
  </si>
  <si>
    <t>primar</t>
  </si>
  <si>
    <t>viceprimar</t>
  </si>
  <si>
    <t xml:space="preserve">                                   în conformitate cu prevederile </t>
  </si>
  <si>
    <t>cu salariații din cadrul Primăriei comunei Mălini care   beneficiază de  cresterea salarială de  20 %</t>
  </si>
  <si>
    <t>Birsanu Neculai</t>
  </si>
  <si>
    <t>Rosca Mariana Mirela</t>
  </si>
  <si>
    <t xml:space="preserve">consilier    </t>
  </si>
  <si>
    <t>Asaftei Vasile</t>
  </si>
  <si>
    <t>Salar  de</t>
  </si>
  <si>
    <t>baza</t>
  </si>
  <si>
    <t xml:space="preserve">Spor </t>
  </si>
  <si>
    <t>vechime</t>
  </si>
  <si>
    <t xml:space="preserve">Total </t>
  </si>
  <si>
    <t>salar</t>
  </si>
  <si>
    <t>brut</t>
  </si>
  <si>
    <t xml:space="preserve">TOTAL </t>
  </si>
  <si>
    <t>GENERAL</t>
  </si>
  <si>
    <t>Alte</t>
  </si>
  <si>
    <t>sporuri</t>
  </si>
  <si>
    <t xml:space="preserve"> 5-10</t>
  </si>
  <si>
    <t xml:space="preserve"> 10-15</t>
  </si>
  <si>
    <t>Tudosia Ionela</t>
  </si>
  <si>
    <t>Salariu de bază</t>
  </si>
  <si>
    <t xml:space="preserve">existent la data </t>
  </si>
  <si>
    <t>de 31.05.2017</t>
  </si>
  <si>
    <t>Spor de 25% acordat</t>
  </si>
  <si>
    <t>conform sentintei</t>
  </si>
  <si>
    <t xml:space="preserve">judecătorești nr. 238/  </t>
  </si>
  <si>
    <t xml:space="preserve">2008 și sentinței nr. </t>
  </si>
  <si>
    <t xml:space="preserve">  1368/2009.</t>
  </si>
  <si>
    <t>Numele și prenumele</t>
  </si>
  <si>
    <t>Spor de 15%</t>
  </si>
  <si>
    <t xml:space="preserve">acordat conform </t>
  </si>
  <si>
    <t>sentinței judecătorești</t>
  </si>
  <si>
    <t>nr. 711/2014</t>
  </si>
  <si>
    <t>acordat  începând</t>
  </si>
  <si>
    <t xml:space="preserve">cu data de </t>
  </si>
  <si>
    <t>Salariu lunar</t>
  </si>
  <si>
    <t xml:space="preserve">Anexa nr. 1 la dispoziția primarului comunei Mălini, județul Suceava nr.       /  </t>
  </si>
  <si>
    <t>TOTAL</t>
  </si>
  <si>
    <t>Pantiru Ionela Gabriela</t>
  </si>
  <si>
    <t>majorare</t>
  </si>
  <si>
    <t>majorare 40%</t>
  </si>
  <si>
    <t>cu 01.07.2017</t>
  </si>
  <si>
    <t xml:space="preserve">salarat brut  cu </t>
  </si>
  <si>
    <t>VECHIME</t>
  </si>
  <si>
    <t>ANI</t>
  </si>
  <si>
    <t xml:space="preserve">SPOR </t>
  </si>
  <si>
    <t>CFP</t>
  </si>
  <si>
    <t>URBANISM</t>
  </si>
  <si>
    <t>REGISTRU</t>
  </si>
  <si>
    <t>ELECTORAL</t>
  </si>
  <si>
    <t>SALAR DE</t>
  </si>
  <si>
    <t>BAZA</t>
  </si>
  <si>
    <t xml:space="preserve"> 15 -20</t>
  </si>
  <si>
    <t>PESTE 20</t>
  </si>
  <si>
    <t xml:space="preserve"> 3-5</t>
  </si>
  <si>
    <t xml:space="preserve">SUMA </t>
  </si>
  <si>
    <t>Nr. Crt.</t>
  </si>
  <si>
    <t>gradația aferentă vechimii</t>
  </si>
  <si>
    <t>Venituri salariale</t>
  </si>
  <si>
    <t>noul salar de baza</t>
  </si>
  <si>
    <t>spor AEP 12,5%</t>
  </si>
  <si>
    <t>inspector  superior, gr. 5</t>
  </si>
  <si>
    <t>inspector  superior,  gr. 5</t>
  </si>
  <si>
    <t>consilier  superior,  gr. 5</t>
  </si>
  <si>
    <t xml:space="preserve">secretar comună </t>
  </si>
  <si>
    <t>consilier  principal, gr. 3</t>
  </si>
  <si>
    <t>consilier  principal, gr.3</t>
  </si>
  <si>
    <t>casier I, gr. 5</t>
  </si>
  <si>
    <t>maistru, gr. 5</t>
  </si>
  <si>
    <t>paznic, gr. 5</t>
  </si>
  <si>
    <t>tehnician I.A. gr. 5</t>
  </si>
  <si>
    <t>muncitor calificat, gr. 3</t>
  </si>
  <si>
    <t>muncitor calificat, gr. 5</t>
  </si>
  <si>
    <t>muncitor calificat, gr. 4</t>
  </si>
  <si>
    <t>muncitor necalificat, gr. 3</t>
  </si>
  <si>
    <t>auditor asistent, gr. 0</t>
  </si>
  <si>
    <t>administrator public, gr.0</t>
  </si>
  <si>
    <t>consilier juridic asistent, gr. 0</t>
  </si>
  <si>
    <t>muncitor calificat, gr. 0</t>
  </si>
  <si>
    <t>ROMÂNIA</t>
  </si>
  <si>
    <t>JUDEȚUL SUCEAVA</t>
  </si>
  <si>
    <t>COMUNA MĂLINI</t>
  </si>
  <si>
    <t>ANEXA Nr. 1</t>
  </si>
  <si>
    <t>salar de baza      gr. 0</t>
  </si>
  <si>
    <t>Total salar de baza Lunar</t>
  </si>
  <si>
    <t>majorare CFP 10%</t>
  </si>
  <si>
    <t>consilier  superior,  gr. 4</t>
  </si>
  <si>
    <t>muncitor necalificat, gr. 0</t>
  </si>
  <si>
    <t>Coeficient</t>
  </si>
  <si>
    <t>ANEXA Nr. 2</t>
  </si>
  <si>
    <t>Șef serviciu</t>
  </si>
  <si>
    <t>referent, gr. 4</t>
  </si>
  <si>
    <t>muncitor calificat, gr. 2</t>
  </si>
  <si>
    <t>consilierul primarului, gr.5</t>
  </si>
  <si>
    <t>inspector  superior, gr. 0</t>
  </si>
  <si>
    <t>referent, gr. 3</t>
  </si>
  <si>
    <t>contabil, gr. 2</t>
  </si>
  <si>
    <t>la Hotărârea nr. 3 din 24.01.2020</t>
  </si>
  <si>
    <t>inspector asistent, gr.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</si>
</sst>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14" fontId="0" fillId="0" borderId="3" xfId="0" applyNumberFormat="1" applyBorder="1"/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" fontId="2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" fontId="0" fillId="0" borderId="0" xfId="0" applyNumberForma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0" fontId="3" fillId="0" borderId="3" xfId="0" applyFont="1" applyBorder="1"/>
    <xf numFmtId="14" fontId="3" fillId="0" borderId="3" xfId="0" applyNumberFormat="1" applyFont="1" applyBorder="1" applyAlignment="1">
      <alignment horizontal="center"/>
    </xf>
    <xf numFmtId="13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0" fontId="7" fillId="0" borderId="3" xfId="0" applyFont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3" xfId="0" applyFont="1" applyBorder="1"/>
    <xf numFmtId="0" fontId="3" fillId="0" borderId="9" xfId="0" applyFont="1" applyBorder="1" applyAlignment="1">
      <alignment horizontal="center"/>
    </xf>
    <xf numFmtId="9" fontId="0" fillId="0" borderId="4" xfId="0" applyNumberFormat="1" applyBorder="1"/>
    <xf numFmtId="9" fontId="3" fillId="0" borderId="0" xfId="0" applyNumberFormat="1" applyFont="1" applyAlignment="1">
      <alignment horizontal="center"/>
    </xf>
    <xf numFmtId="13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0" applyNumberFormat="1" applyFont="1"/>
    <xf numFmtId="9" fontId="3" fillId="0" borderId="0" xfId="0" applyNumberFormat="1" applyFont="1"/>
    <xf numFmtId="1" fontId="3" fillId="0" borderId="0" xfId="0" applyNumberFormat="1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2" fontId="3" fillId="0" borderId="0" xfId="0" applyNumberFormat="1" applyFont="1"/>
    <xf numFmtId="2" fontId="8" fillId="0" borderId="3" xfId="0" applyNumberFormat="1" applyFont="1" applyBorder="1" applyAlignment="1">
      <alignment horizontal="center"/>
    </xf>
    <xf numFmtId="0" fontId="10" fillId="0" borderId="1" xfId="0" applyFont="1" applyBorder="1"/>
    <xf numFmtId="1" fontId="16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2" fontId="6" fillId="0" borderId="0" xfId="0" applyNumberFormat="1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opLeftCell="A9" workbookViewId="0">
      <selection activeCell="H12" sqref="H12:H42"/>
    </sheetView>
  </sheetViews>
  <sheetFormatPr defaultRowHeight="15" x14ac:dyDescent="0.25"/>
  <cols>
    <col min="1" max="1" width="6.85546875" customWidth="1"/>
    <col min="2" max="2" width="28.28515625" customWidth="1"/>
    <col min="3" max="3" width="21.5703125" customWidth="1"/>
    <col min="4" max="4" width="0.140625" style="5" hidden="1" customWidth="1"/>
    <col min="5" max="5" width="13.140625" style="5" hidden="1" customWidth="1"/>
    <col min="6" max="7" width="13.85546875" style="5" customWidth="1"/>
    <col min="8" max="8" width="10.140625" bestFit="1" customWidth="1"/>
  </cols>
  <sheetData>
    <row r="1" spans="1:8" x14ac:dyDescent="0.25">
      <c r="A1" t="s">
        <v>45</v>
      </c>
      <c r="E1" s="5" t="s">
        <v>46</v>
      </c>
    </row>
    <row r="5" spans="1:8" x14ac:dyDescent="0.25">
      <c r="B5" s="28"/>
      <c r="C5" s="12"/>
      <c r="D5" s="13"/>
      <c r="E5" s="13"/>
      <c r="F5" s="13"/>
    </row>
    <row r="8" spans="1:8" x14ac:dyDescent="0.25">
      <c r="A8" s="1" t="s">
        <v>0</v>
      </c>
      <c r="B8" s="1" t="s">
        <v>2</v>
      </c>
      <c r="C8" s="1" t="s">
        <v>3</v>
      </c>
      <c r="D8" s="6" t="s">
        <v>5</v>
      </c>
      <c r="E8" s="6" t="s">
        <v>48</v>
      </c>
      <c r="F8" s="6" t="s">
        <v>4</v>
      </c>
      <c r="G8" s="6" t="s">
        <v>52</v>
      </c>
      <c r="H8" s="6" t="s">
        <v>51</v>
      </c>
    </row>
    <row r="9" spans="1:8" x14ac:dyDescent="0.25">
      <c r="A9" s="19"/>
      <c r="B9" s="19"/>
      <c r="C9" s="19"/>
      <c r="D9" s="20"/>
      <c r="E9" s="20"/>
      <c r="F9" s="20"/>
      <c r="G9" s="20"/>
      <c r="H9" s="20"/>
    </row>
    <row r="10" spans="1:8" x14ac:dyDescent="0.25">
      <c r="A10" s="2" t="s">
        <v>1</v>
      </c>
      <c r="B10" s="2"/>
      <c r="C10" s="2"/>
      <c r="D10" s="7">
        <v>42277</v>
      </c>
      <c r="E10" s="8">
        <v>0.12</v>
      </c>
      <c r="F10" s="7">
        <v>42736</v>
      </c>
      <c r="G10" s="8">
        <v>0.2</v>
      </c>
      <c r="H10" s="9">
        <v>42339</v>
      </c>
    </row>
    <row r="11" spans="1:8" x14ac:dyDescent="0.25">
      <c r="A11" s="4">
        <v>0</v>
      </c>
      <c r="B11" s="4">
        <v>1</v>
      </c>
      <c r="C11" s="4">
        <v>2</v>
      </c>
      <c r="D11" s="4">
        <v>3</v>
      </c>
      <c r="E11" s="4">
        <v>4</v>
      </c>
      <c r="F11" s="4">
        <v>5</v>
      </c>
      <c r="G11" s="4">
        <v>6</v>
      </c>
      <c r="H11" s="4">
        <v>7</v>
      </c>
    </row>
    <row r="12" spans="1:8" x14ac:dyDescent="0.25">
      <c r="A12" s="4">
        <v>1</v>
      </c>
      <c r="B12" s="3" t="s">
        <v>16</v>
      </c>
      <c r="C12" s="3" t="s">
        <v>17</v>
      </c>
      <c r="D12" s="4">
        <v>2094</v>
      </c>
      <c r="E12" s="4">
        <v>251</v>
      </c>
      <c r="F12" s="4">
        <v>2903</v>
      </c>
      <c r="G12" s="11">
        <f>F12*20%</f>
        <v>580.6</v>
      </c>
      <c r="H12" s="10">
        <f>F12+G12</f>
        <v>3483.6</v>
      </c>
    </row>
    <row r="13" spans="1:8" x14ac:dyDescent="0.25">
      <c r="A13" s="4">
        <v>2</v>
      </c>
      <c r="B13" s="3" t="s">
        <v>6</v>
      </c>
      <c r="C13" s="3" t="s">
        <v>18</v>
      </c>
      <c r="D13" s="4">
        <v>1870</v>
      </c>
      <c r="E13" s="4">
        <v>224</v>
      </c>
      <c r="F13" s="4">
        <v>2303</v>
      </c>
      <c r="G13" s="11">
        <f t="shared" ref="G13:G41" si="0">F13*20%</f>
        <v>460.6</v>
      </c>
      <c r="H13" s="10">
        <f t="shared" ref="H13:H41" si="1">F13+G13</f>
        <v>2763.6</v>
      </c>
    </row>
    <row r="14" spans="1:8" x14ac:dyDescent="0.25">
      <c r="A14" s="4">
        <v>3</v>
      </c>
      <c r="B14" s="3" t="s">
        <v>7</v>
      </c>
      <c r="C14" s="3" t="s">
        <v>18</v>
      </c>
      <c r="D14" s="4">
        <v>1745</v>
      </c>
      <c r="E14" s="4">
        <v>209</v>
      </c>
      <c r="F14" s="4">
        <v>2149</v>
      </c>
      <c r="G14" s="11">
        <f t="shared" si="0"/>
        <v>429.8</v>
      </c>
      <c r="H14" s="10">
        <f t="shared" si="1"/>
        <v>2578.8000000000002</v>
      </c>
    </row>
    <row r="15" spans="1:8" x14ac:dyDescent="0.25">
      <c r="A15" s="4">
        <v>4</v>
      </c>
      <c r="B15" s="3" t="s">
        <v>8</v>
      </c>
      <c r="C15" s="3" t="s">
        <v>18</v>
      </c>
      <c r="D15" s="4">
        <v>1558</v>
      </c>
      <c r="E15" s="4">
        <v>187</v>
      </c>
      <c r="F15" s="4">
        <v>1920</v>
      </c>
      <c r="G15" s="11">
        <f t="shared" si="0"/>
        <v>384</v>
      </c>
      <c r="H15" s="10">
        <f t="shared" si="1"/>
        <v>2304</v>
      </c>
    </row>
    <row r="16" spans="1:8" x14ac:dyDescent="0.25">
      <c r="A16" s="4">
        <v>5</v>
      </c>
      <c r="B16" s="3" t="s">
        <v>9</v>
      </c>
      <c r="C16" s="3" t="s">
        <v>19</v>
      </c>
      <c r="D16" s="4">
        <v>1050</v>
      </c>
      <c r="E16" s="4">
        <v>126</v>
      </c>
      <c r="F16" s="4">
        <v>1455</v>
      </c>
      <c r="G16" s="11">
        <f t="shared" si="0"/>
        <v>291</v>
      </c>
      <c r="H16" s="10">
        <f t="shared" si="1"/>
        <v>1746</v>
      </c>
    </row>
    <row r="17" spans="1:8" x14ac:dyDescent="0.25">
      <c r="A17" s="4">
        <v>6</v>
      </c>
      <c r="B17" s="3" t="s">
        <v>10</v>
      </c>
      <c r="C17" s="3" t="s">
        <v>18</v>
      </c>
      <c r="D17" s="4">
        <v>1588</v>
      </c>
      <c r="E17" s="4">
        <v>191</v>
      </c>
      <c r="F17" s="4">
        <v>1920</v>
      </c>
      <c r="G17" s="11">
        <f t="shared" si="0"/>
        <v>384</v>
      </c>
      <c r="H17" s="10">
        <f t="shared" si="1"/>
        <v>2304</v>
      </c>
    </row>
    <row r="18" spans="1:8" x14ac:dyDescent="0.25">
      <c r="A18" s="4">
        <v>7</v>
      </c>
      <c r="B18" s="3" t="s">
        <v>11</v>
      </c>
      <c r="C18" s="3" t="s">
        <v>47</v>
      </c>
      <c r="D18" s="4">
        <v>1050</v>
      </c>
      <c r="E18" s="4">
        <v>126</v>
      </c>
      <c r="F18" s="4">
        <v>1294</v>
      </c>
      <c r="G18" s="11">
        <f t="shared" si="0"/>
        <v>258.8</v>
      </c>
      <c r="H18" s="18">
        <f t="shared" si="1"/>
        <v>1552.8</v>
      </c>
    </row>
    <row r="19" spans="1:8" x14ac:dyDescent="0.25">
      <c r="A19" s="4">
        <v>8</v>
      </c>
      <c r="B19" s="3" t="s">
        <v>12</v>
      </c>
      <c r="C19" s="3" t="s">
        <v>21</v>
      </c>
      <c r="D19" s="4">
        <v>1050</v>
      </c>
      <c r="E19" s="4">
        <v>126</v>
      </c>
      <c r="F19" s="4">
        <v>1294</v>
      </c>
      <c r="G19" s="11">
        <f t="shared" si="0"/>
        <v>258.8</v>
      </c>
      <c r="H19" s="10">
        <f t="shared" si="1"/>
        <v>1552.8</v>
      </c>
    </row>
    <row r="20" spans="1:8" x14ac:dyDescent="0.25">
      <c r="A20" s="4">
        <v>9</v>
      </c>
      <c r="B20" s="3" t="s">
        <v>13</v>
      </c>
      <c r="C20" s="3" t="s">
        <v>19</v>
      </c>
      <c r="D20" s="4">
        <v>1234</v>
      </c>
      <c r="E20" s="4">
        <v>148</v>
      </c>
      <c r="F20" s="4">
        <v>1711</v>
      </c>
      <c r="G20" s="11">
        <f t="shared" si="0"/>
        <v>342.20000000000005</v>
      </c>
      <c r="H20" s="10">
        <f t="shared" si="1"/>
        <v>2053.1999999999998</v>
      </c>
    </row>
    <row r="21" spans="1:8" x14ac:dyDescent="0.25">
      <c r="A21" s="4">
        <v>10</v>
      </c>
      <c r="B21" s="3" t="s">
        <v>14</v>
      </c>
      <c r="C21" s="3" t="s">
        <v>19</v>
      </c>
      <c r="D21" s="4">
        <v>1333</v>
      </c>
      <c r="E21" s="4">
        <v>160</v>
      </c>
      <c r="F21" s="4">
        <v>1642</v>
      </c>
      <c r="G21" s="11">
        <f t="shared" si="0"/>
        <v>328.40000000000003</v>
      </c>
      <c r="H21" s="10">
        <f t="shared" si="1"/>
        <v>1970.4</v>
      </c>
    </row>
    <row r="22" spans="1:8" x14ac:dyDescent="0.25">
      <c r="A22" s="4">
        <v>11</v>
      </c>
      <c r="B22" s="3" t="s">
        <v>15</v>
      </c>
      <c r="C22" s="3" t="s">
        <v>19</v>
      </c>
      <c r="D22" s="4">
        <v>1050</v>
      </c>
      <c r="E22" s="4">
        <v>126</v>
      </c>
      <c r="F22" s="4">
        <v>1294</v>
      </c>
      <c r="G22" s="11">
        <f t="shared" si="0"/>
        <v>258.8</v>
      </c>
      <c r="H22" s="10">
        <f t="shared" si="1"/>
        <v>1552.8</v>
      </c>
    </row>
    <row r="23" spans="1:8" x14ac:dyDescent="0.25">
      <c r="A23" s="4">
        <v>12</v>
      </c>
      <c r="B23" s="3" t="s">
        <v>59</v>
      </c>
      <c r="C23" s="3" t="s">
        <v>22</v>
      </c>
      <c r="D23" s="4"/>
      <c r="E23" s="4"/>
      <c r="F23" s="4">
        <v>1294</v>
      </c>
      <c r="G23" s="11">
        <f t="shared" si="0"/>
        <v>258.8</v>
      </c>
      <c r="H23" s="10">
        <f t="shared" si="1"/>
        <v>1552.8</v>
      </c>
    </row>
    <row r="24" spans="1:8" x14ac:dyDescent="0.25">
      <c r="A24" s="4">
        <v>13</v>
      </c>
      <c r="B24" s="3" t="s">
        <v>60</v>
      </c>
      <c r="C24" s="3" t="s">
        <v>61</v>
      </c>
      <c r="D24" s="4"/>
      <c r="E24" s="4"/>
      <c r="F24" s="4">
        <v>1250</v>
      </c>
      <c r="G24" s="11">
        <f t="shared" si="0"/>
        <v>250</v>
      </c>
      <c r="H24" s="10">
        <f t="shared" si="1"/>
        <v>1500</v>
      </c>
    </row>
    <row r="25" spans="1:8" x14ac:dyDescent="0.25">
      <c r="A25" s="4">
        <v>14</v>
      </c>
      <c r="B25" s="3" t="s">
        <v>23</v>
      </c>
      <c r="C25" s="3" t="s">
        <v>39</v>
      </c>
      <c r="D25" s="4">
        <v>1096</v>
      </c>
      <c r="E25" s="4">
        <v>132</v>
      </c>
      <c r="F25" s="4">
        <v>1351</v>
      </c>
      <c r="G25" s="11">
        <f t="shared" si="0"/>
        <v>270.2</v>
      </c>
      <c r="H25" s="10">
        <f t="shared" si="1"/>
        <v>1621.2</v>
      </c>
    </row>
    <row r="26" spans="1:8" x14ac:dyDescent="0.25">
      <c r="A26" s="4">
        <v>15</v>
      </c>
      <c r="B26" s="3" t="s">
        <v>24</v>
      </c>
      <c r="C26" s="3" t="s">
        <v>40</v>
      </c>
      <c r="D26" s="4">
        <v>1050</v>
      </c>
      <c r="E26" s="4">
        <v>126</v>
      </c>
      <c r="F26" s="4">
        <v>1294</v>
      </c>
      <c r="G26" s="11">
        <f t="shared" si="0"/>
        <v>258.8</v>
      </c>
      <c r="H26" s="10">
        <f t="shared" si="1"/>
        <v>1552.8</v>
      </c>
    </row>
    <row r="27" spans="1:8" x14ac:dyDescent="0.25">
      <c r="A27" s="4">
        <v>16</v>
      </c>
      <c r="B27" s="3" t="s">
        <v>25</v>
      </c>
      <c r="C27" s="3" t="s">
        <v>22</v>
      </c>
      <c r="D27" s="4">
        <v>1118</v>
      </c>
      <c r="E27" s="4">
        <v>134</v>
      </c>
      <c r="F27" s="4">
        <v>1377</v>
      </c>
      <c r="G27" s="11">
        <f t="shared" si="0"/>
        <v>275.40000000000003</v>
      </c>
      <c r="H27" s="10">
        <f t="shared" si="1"/>
        <v>1652.4</v>
      </c>
    </row>
    <row r="28" spans="1:8" x14ac:dyDescent="0.25">
      <c r="A28" s="4">
        <v>17</v>
      </c>
      <c r="B28" s="3" t="s">
        <v>26</v>
      </c>
      <c r="C28" s="3" t="s">
        <v>22</v>
      </c>
      <c r="D28" s="4">
        <v>1118</v>
      </c>
      <c r="E28" s="4">
        <v>134</v>
      </c>
      <c r="F28" s="4">
        <v>1377</v>
      </c>
      <c r="G28" s="11">
        <f t="shared" si="0"/>
        <v>275.40000000000003</v>
      </c>
      <c r="H28" s="10">
        <f t="shared" si="1"/>
        <v>1652.4</v>
      </c>
    </row>
    <row r="29" spans="1:8" x14ac:dyDescent="0.25">
      <c r="A29" s="4">
        <v>18</v>
      </c>
      <c r="B29" s="3" t="s">
        <v>27</v>
      </c>
      <c r="C29" s="3" t="s">
        <v>22</v>
      </c>
      <c r="D29" s="4">
        <v>1073</v>
      </c>
      <c r="E29" s="4">
        <v>129</v>
      </c>
      <c r="F29" s="4">
        <v>1322</v>
      </c>
      <c r="G29" s="11">
        <f t="shared" si="0"/>
        <v>264.40000000000003</v>
      </c>
      <c r="H29" s="10">
        <f t="shared" si="1"/>
        <v>1586.4</v>
      </c>
    </row>
    <row r="30" spans="1:8" x14ac:dyDescent="0.25">
      <c r="A30" s="4">
        <v>19</v>
      </c>
      <c r="B30" s="3" t="s">
        <v>28</v>
      </c>
      <c r="C30" s="3" t="s">
        <v>43</v>
      </c>
      <c r="D30" s="4">
        <v>1064</v>
      </c>
      <c r="E30" s="4">
        <v>128</v>
      </c>
      <c r="F30" s="4">
        <v>1311</v>
      </c>
      <c r="G30" s="11">
        <f t="shared" si="0"/>
        <v>262.2</v>
      </c>
      <c r="H30" s="10">
        <f t="shared" si="1"/>
        <v>1573.2</v>
      </c>
    </row>
    <row r="31" spans="1:8" x14ac:dyDescent="0.25">
      <c r="A31" s="4">
        <v>20</v>
      </c>
      <c r="B31" s="3" t="s">
        <v>62</v>
      </c>
      <c r="C31" s="3" t="s">
        <v>43</v>
      </c>
      <c r="D31" s="4"/>
      <c r="E31" s="4"/>
      <c r="F31" s="4">
        <v>1311</v>
      </c>
      <c r="G31" s="11">
        <f t="shared" si="0"/>
        <v>262.2</v>
      </c>
      <c r="H31" s="10">
        <f t="shared" si="1"/>
        <v>1573.2</v>
      </c>
    </row>
    <row r="32" spans="1:8" x14ac:dyDescent="0.25">
      <c r="A32" s="4">
        <v>21</v>
      </c>
      <c r="B32" s="3" t="s">
        <v>29</v>
      </c>
      <c r="C32" s="3" t="s">
        <v>22</v>
      </c>
      <c r="D32" s="4">
        <v>1118</v>
      </c>
      <c r="E32" s="4">
        <v>134</v>
      </c>
      <c r="F32" s="4">
        <v>1377</v>
      </c>
      <c r="G32" s="11">
        <f t="shared" si="0"/>
        <v>275.40000000000003</v>
      </c>
      <c r="H32" s="10">
        <f t="shared" si="1"/>
        <v>1652.4</v>
      </c>
    </row>
    <row r="33" spans="1:8" x14ac:dyDescent="0.25">
      <c r="A33" s="4">
        <v>22</v>
      </c>
      <c r="B33" s="3" t="s">
        <v>49</v>
      </c>
      <c r="C33" s="3" t="s">
        <v>20</v>
      </c>
      <c r="D33" s="4">
        <v>1050</v>
      </c>
      <c r="E33" s="4">
        <v>126</v>
      </c>
      <c r="F33" s="4">
        <v>1455</v>
      </c>
      <c r="G33" s="11">
        <f t="shared" si="0"/>
        <v>291</v>
      </c>
      <c r="H33" s="10">
        <f t="shared" si="1"/>
        <v>1746</v>
      </c>
    </row>
    <row r="34" spans="1:8" x14ac:dyDescent="0.25">
      <c r="A34" s="4">
        <v>23</v>
      </c>
      <c r="B34" s="3" t="s">
        <v>30</v>
      </c>
      <c r="C34" s="3" t="s">
        <v>40</v>
      </c>
      <c r="D34" s="4">
        <v>1050</v>
      </c>
      <c r="E34" s="4">
        <v>126</v>
      </c>
      <c r="F34" s="4">
        <v>1294</v>
      </c>
      <c r="G34" s="11">
        <f t="shared" si="0"/>
        <v>258.8</v>
      </c>
      <c r="H34" s="10">
        <f t="shared" si="1"/>
        <v>1552.8</v>
      </c>
    </row>
    <row r="35" spans="1:8" x14ac:dyDescent="0.25">
      <c r="A35" s="4">
        <v>24</v>
      </c>
      <c r="B35" s="3" t="s">
        <v>31</v>
      </c>
      <c r="C35" s="3" t="s">
        <v>40</v>
      </c>
      <c r="D35" s="4">
        <v>1050</v>
      </c>
      <c r="E35" s="4">
        <v>126</v>
      </c>
      <c r="F35" s="4">
        <v>1294</v>
      </c>
      <c r="G35" s="11">
        <f t="shared" si="0"/>
        <v>258.8</v>
      </c>
      <c r="H35" s="10">
        <f t="shared" si="1"/>
        <v>1552.8</v>
      </c>
    </row>
    <row r="36" spans="1:8" x14ac:dyDescent="0.25">
      <c r="A36" s="4">
        <v>25</v>
      </c>
      <c r="B36" s="3" t="s">
        <v>32</v>
      </c>
      <c r="C36" s="3" t="s">
        <v>22</v>
      </c>
      <c r="D36" s="4">
        <v>1050</v>
      </c>
      <c r="E36" s="4">
        <v>126</v>
      </c>
      <c r="F36" s="4">
        <v>1294</v>
      </c>
      <c r="G36" s="11">
        <f t="shared" si="0"/>
        <v>258.8</v>
      </c>
      <c r="H36" s="10">
        <f t="shared" si="1"/>
        <v>1552.8</v>
      </c>
    </row>
    <row r="37" spans="1:8" x14ac:dyDescent="0.25">
      <c r="A37" s="4">
        <v>26</v>
      </c>
      <c r="B37" s="3" t="s">
        <v>33</v>
      </c>
      <c r="C37" s="3" t="s">
        <v>22</v>
      </c>
      <c r="D37" s="4">
        <v>1050</v>
      </c>
      <c r="E37" s="4">
        <v>126</v>
      </c>
      <c r="F37" s="4">
        <v>1294</v>
      </c>
      <c r="G37" s="11">
        <f t="shared" si="0"/>
        <v>258.8</v>
      </c>
      <c r="H37" s="10">
        <f t="shared" si="1"/>
        <v>1552.8</v>
      </c>
    </row>
    <row r="38" spans="1:8" x14ac:dyDescent="0.25">
      <c r="A38" s="4">
        <v>27</v>
      </c>
      <c r="B38" s="3" t="s">
        <v>34</v>
      </c>
      <c r="C38" s="3" t="s">
        <v>22</v>
      </c>
      <c r="D38" s="4">
        <v>1050</v>
      </c>
      <c r="E38" s="4">
        <v>126</v>
      </c>
      <c r="F38" s="4">
        <v>1294</v>
      </c>
      <c r="G38" s="11">
        <f t="shared" si="0"/>
        <v>258.8</v>
      </c>
      <c r="H38" s="10">
        <f t="shared" si="1"/>
        <v>1552.8</v>
      </c>
    </row>
    <row r="39" spans="1:8" x14ac:dyDescent="0.25">
      <c r="A39" s="4">
        <v>28</v>
      </c>
      <c r="B39" s="3" t="s">
        <v>36</v>
      </c>
      <c r="C39" s="3" t="s">
        <v>22</v>
      </c>
      <c r="D39" s="4">
        <v>1050</v>
      </c>
      <c r="E39" s="4">
        <v>126</v>
      </c>
      <c r="F39" s="4">
        <v>1294</v>
      </c>
      <c r="G39" s="11">
        <f t="shared" si="0"/>
        <v>258.8</v>
      </c>
      <c r="H39" s="10">
        <f t="shared" si="1"/>
        <v>1552.8</v>
      </c>
    </row>
    <row r="40" spans="1:8" x14ac:dyDescent="0.25">
      <c r="A40" s="4">
        <v>29</v>
      </c>
      <c r="B40" s="3" t="s">
        <v>37</v>
      </c>
      <c r="C40" s="3" t="s">
        <v>22</v>
      </c>
      <c r="D40" s="4">
        <v>1050</v>
      </c>
      <c r="E40" s="4">
        <v>126</v>
      </c>
      <c r="F40" s="4">
        <v>1294</v>
      </c>
      <c r="G40" s="11">
        <f t="shared" si="0"/>
        <v>258.8</v>
      </c>
      <c r="H40" s="10">
        <f t="shared" si="1"/>
        <v>1552.8</v>
      </c>
    </row>
    <row r="41" spans="1:8" x14ac:dyDescent="0.25">
      <c r="A41" s="4">
        <v>30</v>
      </c>
      <c r="B41" s="3" t="s">
        <v>38</v>
      </c>
      <c r="C41" s="3" t="s">
        <v>42</v>
      </c>
      <c r="D41" s="4">
        <v>1050</v>
      </c>
      <c r="E41" s="4">
        <v>126</v>
      </c>
      <c r="F41" s="4">
        <v>1294</v>
      </c>
      <c r="G41" s="11">
        <f t="shared" si="0"/>
        <v>258.8</v>
      </c>
      <c r="H41" s="10">
        <f t="shared" si="1"/>
        <v>1552.8</v>
      </c>
    </row>
    <row r="43" spans="1:8" x14ac:dyDescent="0.25">
      <c r="H43" s="27">
        <f>SUM(H12:H42)</f>
        <v>53947.200000000019</v>
      </c>
    </row>
    <row r="45" spans="1:8" x14ac:dyDescent="0.25">
      <c r="C45" s="5" t="s">
        <v>50</v>
      </c>
    </row>
    <row r="46" spans="1:8" x14ac:dyDescent="0.25">
      <c r="C46" s="5"/>
      <c r="D46"/>
      <c r="E46"/>
      <c r="F46"/>
      <c r="G46"/>
    </row>
    <row r="47" spans="1:8" x14ac:dyDescent="0.25">
      <c r="C47" s="5" t="s">
        <v>6</v>
      </c>
      <c r="D47"/>
      <c r="E47"/>
      <c r="F47"/>
      <c r="G47"/>
    </row>
  </sheetData>
  <pageMargins left="0.70866141732283472" right="0.31496062992125984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topLeftCell="A5" workbookViewId="0">
      <selection activeCell="D14" sqref="D14"/>
    </sheetView>
  </sheetViews>
  <sheetFormatPr defaultRowHeight="15" x14ac:dyDescent="0.25"/>
  <cols>
    <col min="1" max="1" width="6.85546875" customWidth="1"/>
    <col min="2" max="2" width="28.28515625" customWidth="1"/>
    <col min="3" max="3" width="19.140625" customWidth="1"/>
    <col min="4" max="4" width="13.85546875" style="5" customWidth="1"/>
    <col min="5" max="5" width="11" style="5" customWidth="1"/>
    <col min="6" max="6" width="10.140625" bestFit="1" customWidth="1"/>
    <col min="9" max="9" width="11" customWidth="1"/>
    <col min="10" max="10" width="9.42578125" customWidth="1"/>
    <col min="11" max="11" width="12.7109375" customWidth="1"/>
  </cols>
  <sheetData>
    <row r="1" spans="1:11" x14ac:dyDescent="0.25">
      <c r="A1" t="s">
        <v>45</v>
      </c>
    </row>
    <row r="3" spans="1:11" x14ac:dyDescent="0.25">
      <c r="C3" t="s">
        <v>44</v>
      </c>
    </row>
    <row r="4" spans="1:11" x14ac:dyDescent="0.25">
      <c r="B4" t="s">
        <v>58</v>
      </c>
    </row>
    <row r="5" spans="1:11" x14ac:dyDescent="0.25">
      <c r="B5" s="12" t="s">
        <v>57</v>
      </c>
      <c r="C5" s="12"/>
      <c r="D5" s="13"/>
    </row>
    <row r="8" spans="1:11" x14ac:dyDescent="0.25">
      <c r="A8" s="1" t="s">
        <v>0</v>
      </c>
      <c r="B8" s="1" t="s">
        <v>2</v>
      </c>
      <c r="C8" s="1" t="s">
        <v>3</v>
      </c>
      <c r="D8" s="6" t="s">
        <v>63</v>
      </c>
      <c r="E8" s="6" t="s">
        <v>52</v>
      </c>
      <c r="F8" s="6" t="s">
        <v>51</v>
      </c>
      <c r="G8" s="23" t="s">
        <v>65</v>
      </c>
      <c r="H8" s="6" t="s">
        <v>67</v>
      </c>
      <c r="I8" s="6" t="s">
        <v>72</v>
      </c>
      <c r="J8" s="6" t="s">
        <v>70</v>
      </c>
      <c r="K8" s="6" t="s">
        <v>96</v>
      </c>
    </row>
    <row r="9" spans="1:11" x14ac:dyDescent="0.25">
      <c r="A9" s="19"/>
      <c r="B9" s="19"/>
      <c r="C9" s="19"/>
      <c r="D9" s="20" t="s">
        <v>64</v>
      </c>
      <c r="E9" s="20"/>
      <c r="F9" s="20"/>
      <c r="G9" s="21" t="s">
        <v>66</v>
      </c>
      <c r="H9" s="19" t="s">
        <v>68</v>
      </c>
      <c r="I9" s="19" t="s">
        <v>73</v>
      </c>
      <c r="J9" s="19" t="s">
        <v>71</v>
      </c>
      <c r="K9" s="56">
        <v>0.4</v>
      </c>
    </row>
    <row r="10" spans="1:11" x14ac:dyDescent="0.25">
      <c r="A10" s="2" t="s">
        <v>1</v>
      </c>
      <c r="B10" s="2"/>
      <c r="C10" s="2"/>
      <c r="D10" s="7">
        <v>42736</v>
      </c>
      <c r="E10" s="8">
        <v>0.2</v>
      </c>
      <c r="F10" s="9">
        <v>42767</v>
      </c>
      <c r="G10" s="22"/>
      <c r="H10" s="2" t="s">
        <v>69</v>
      </c>
      <c r="I10" s="2"/>
      <c r="J10" s="2"/>
      <c r="K10" s="9">
        <v>42917</v>
      </c>
    </row>
    <row r="11" spans="1:11" x14ac:dyDescent="0.25">
      <c r="A11" s="4">
        <v>0</v>
      </c>
      <c r="B11" s="4">
        <v>1</v>
      </c>
      <c r="C11" s="4">
        <v>2</v>
      </c>
      <c r="D11" s="4">
        <v>5</v>
      </c>
      <c r="E11" s="4">
        <v>6</v>
      </c>
      <c r="F11" s="4">
        <v>7</v>
      </c>
      <c r="G11" s="4">
        <v>8</v>
      </c>
      <c r="H11" s="4">
        <v>9</v>
      </c>
      <c r="I11" s="4">
        <v>10</v>
      </c>
      <c r="J11" s="4">
        <v>11</v>
      </c>
      <c r="K11" s="3"/>
    </row>
    <row r="12" spans="1:11" x14ac:dyDescent="0.25">
      <c r="A12" s="4">
        <v>1</v>
      </c>
      <c r="B12" s="14" t="s">
        <v>53</v>
      </c>
      <c r="C12" s="14" t="s">
        <v>55</v>
      </c>
      <c r="D12" s="4">
        <v>4640</v>
      </c>
      <c r="E12" s="11"/>
      <c r="F12" s="10">
        <v>4640</v>
      </c>
      <c r="G12" s="3"/>
      <c r="H12" s="3">
        <v>4640</v>
      </c>
      <c r="I12" s="3"/>
      <c r="J12" s="3">
        <f>H12+I12</f>
        <v>4640</v>
      </c>
      <c r="K12" s="3">
        <v>5300</v>
      </c>
    </row>
    <row r="13" spans="1:11" x14ac:dyDescent="0.25">
      <c r="A13" s="4">
        <v>2</v>
      </c>
      <c r="B13" s="14" t="s">
        <v>54</v>
      </c>
      <c r="C13" s="14" t="s">
        <v>56</v>
      </c>
      <c r="D13" s="4">
        <v>4105</v>
      </c>
      <c r="E13" s="11"/>
      <c r="F13" s="10">
        <v>4105</v>
      </c>
      <c r="G13" s="3"/>
      <c r="H13" s="3">
        <v>4105</v>
      </c>
      <c r="I13" s="3"/>
      <c r="J13" s="3">
        <f t="shared" ref="J13:J44" si="0">H13+I13</f>
        <v>4105</v>
      </c>
      <c r="K13" s="3">
        <v>4000</v>
      </c>
    </row>
    <row r="14" spans="1:11" x14ac:dyDescent="0.25">
      <c r="A14" s="4">
        <v>3</v>
      </c>
      <c r="B14" s="3" t="s">
        <v>16</v>
      </c>
      <c r="C14" s="3" t="s">
        <v>17</v>
      </c>
      <c r="D14" s="4">
        <v>2903</v>
      </c>
      <c r="E14" s="11">
        <f>D14*20%</f>
        <v>580.6</v>
      </c>
      <c r="F14" s="10">
        <f>D14+E14</f>
        <v>3483.6</v>
      </c>
      <c r="G14" s="3"/>
      <c r="H14" s="10">
        <v>3484</v>
      </c>
      <c r="I14" s="3"/>
      <c r="J14" s="3">
        <f t="shared" si="0"/>
        <v>3484</v>
      </c>
      <c r="K14" s="10">
        <f>J14*140%</f>
        <v>4877.5999999999995</v>
      </c>
    </row>
    <row r="15" spans="1:11" x14ac:dyDescent="0.25">
      <c r="A15" s="4">
        <v>4</v>
      </c>
      <c r="B15" s="3" t="s">
        <v>6</v>
      </c>
      <c r="C15" s="3" t="s">
        <v>18</v>
      </c>
      <c r="D15" s="4">
        <v>1535</v>
      </c>
      <c r="E15" s="11">
        <v>307</v>
      </c>
      <c r="F15" s="10">
        <f t="shared" ref="F15:F44" si="1">D15+E15</f>
        <v>1842</v>
      </c>
      <c r="G15" s="3">
        <v>461</v>
      </c>
      <c r="H15" s="10">
        <f>F15+G15</f>
        <v>2303</v>
      </c>
      <c r="I15" s="3">
        <v>461</v>
      </c>
      <c r="J15" s="3">
        <f t="shared" si="0"/>
        <v>2764</v>
      </c>
      <c r="K15" s="10">
        <f t="shared" ref="K15:K44" si="2">J15*140%</f>
        <v>3869.6</v>
      </c>
    </row>
    <row r="16" spans="1:11" x14ac:dyDescent="0.25">
      <c r="A16" s="4">
        <v>5</v>
      </c>
      <c r="B16" s="3" t="s">
        <v>7</v>
      </c>
      <c r="C16" s="3" t="s">
        <v>18</v>
      </c>
      <c r="D16" s="4">
        <v>1535</v>
      </c>
      <c r="E16" s="11">
        <f t="shared" ref="E16:E44" si="3">D16*20%</f>
        <v>307</v>
      </c>
      <c r="F16" s="10">
        <f t="shared" si="1"/>
        <v>1842</v>
      </c>
      <c r="G16" s="3">
        <v>461</v>
      </c>
      <c r="H16" s="10">
        <f t="shared" ref="H16:H44" si="4">F16+G16</f>
        <v>2303</v>
      </c>
      <c r="I16" s="3">
        <v>276</v>
      </c>
      <c r="J16" s="3">
        <f t="shared" si="0"/>
        <v>2579</v>
      </c>
      <c r="K16" s="10">
        <f t="shared" si="2"/>
        <v>3610.6</v>
      </c>
    </row>
    <row r="17" spans="1:11" x14ac:dyDescent="0.25">
      <c r="A17" s="4">
        <v>6</v>
      </c>
      <c r="B17" s="3" t="s">
        <v>8</v>
      </c>
      <c r="C17" s="3" t="s">
        <v>18</v>
      </c>
      <c r="D17" s="4">
        <v>1535</v>
      </c>
      <c r="E17" s="11">
        <f t="shared" si="3"/>
        <v>307</v>
      </c>
      <c r="F17" s="10">
        <f t="shared" si="1"/>
        <v>1842</v>
      </c>
      <c r="G17" s="3">
        <v>461</v>
      </c>
      <c r="H17" s="10">
        <f t="shared" si="4"/>
        <v>2303</v>
      </c>
      <c r="I17" s="3"/>
      <c r="J17" s="3">
        <f t="shared" si="0"/>
        <v>2303</v>
      </c>
      <c r="K17" s="10">
        <f t="shared" si="2"/>
        <v>3224.2</v>
      </c>
    </row>
    <row r="18" spans="1:11" x14ac:dyDescent="0.25">
      <c r="A18" s="4">
        <v>7</v>
      </c>
      <c r="B18" s="3" t="s">
        <v>9</v>
      </c>
      <c r="C18" s="3" t="s">
        <v>19</v>
      </c>
      <c r="D18" s="4">
        <v>1455</v>
      </c>
      <c r="E18" s="11">
        <f t="shared" si="3"/>
        <v>291</v>
      </c>
      <c r="F18" s="10">
        <f t="shared" si="1"/>
        <v>1746</v>
      </c>
      <c r="G18" s="3">
        <v>218</v>
      </c>
      <c r="H18" s="10">
        <f t="shared" si="4"/>
        <v>1964</v>
      </c>
      <c r="I18" s="3"/>
      <c r="J18" s="3">
        <f t="shared" si="0"/>
        <v>1964</v>
      </c>
      <c r="K18" s="10">
        <f t="shared" si="2"/>
        <v>2749.6</v>
      </c>
    </row>
    <row r="19" spans="1:11" x14ac:dyDescent="0.25">
      <c r="A19" s="4">
        <v>8</v>
      </c>
      <c r="B19" s="3" t="s">
        <v>10</v>
      </c>
      <c r="C19" s="3" t="s">
        <v>18</v>
      </c>
      <c r="D19" s="4">
        <v>1535</v>
      </c>
      <c r="E19" s="11">
        <f t="shared" si="3"/>
        <v>307</v>
      </c>
      <c r="F19" s="10">
        <f t="shared" si="1"/>
        <v>1842</v>
      </c>
      <c r="G19" s="3">
        <v>461</v>
      </c>
      <c r="H19" s="10">
        <f t="shared" si="4"/>
        <v>2303</v>
      </c>
      <c r="I19" s="3"/>
      <c r="J19" s="3">
        <f t="shared" si="0"/>
        <v>2303</v>
      </c>
      <c r="K19" s="10">
        <f t="shared" si="2"/>
        <v>3224.2</v>
      </c>
    </row>
    <row r="20" spans="1:11" x14ac:dyDescent="0.25">
      <c r="A20" s="4">
        <v>9</v>
      </c>
      <c r="B20" s="3" t="s">
        <v>11</v>
      </c>
      <c r="C20" s="3" t="s">
        <v>47</v>
      </c>
      <c r="D20" s="4">
        <v>1294</v>
      </c>
      <c r="E20" s="11">
        <f t="shared" si="3"/>
        <v>258.8</v>
      </c>
      <c r="F20" s="24">
        <f t="shared" si="1"/>
        <v>1552.8</v>
      </c>
      <c r="G20" s="3">
        <v>349</v>
      </c>
      <c r="H20" s="10">
        <f t="shared" si="4"/>
        <v>1901.8</v>
      </c>
      <c r="I20" s="3"/>
      <c r="J20" s="10">
        <f t="shared" si="0"/>
        <v>1901.8</v>
      </c>
      <c r="K20" s="10">
        <f t="shared" si="2"/>
        <v>2662.52</v>
      </c>
    </row>
    <row r="21" spans="1:11" x14ac:dyDescent="0.25">
      <c r="A21" s="4">
        <v>10</v>
      </c>
      <c r="B21" s="3" t="s">
        <v>12</v>
      </c>
      <c r="C21" s="3" t="s">
        <v>21</v>
      </c>
      <c r="D21" s="4">
        <v>1294</v>
      </c>
      <c r="E21" s="11">
        <f t="shared" si="3"/>
        <v>258.8</v>
      </c>
      <c r="F21" s="10">
        <f t="shared" si="1"/>
        <v>1552.8</v>
      </c>
      <c r="G21" s="3">
        <v>311</v>
      </c>
      <c r="H21" s="10">
        <f t="shared" si="4"/>
        <v>1863.8</v>
      </c>
      <c r="I21" s="3"/>
      <c r="J21" s="10">
        <f t="shared" si="0"/>
        <v>1863.8</v>
      </c>
      <c r="K21" s="10">
        <f t="shared" si="2"/>
        <v>2609.3199999999997</v>
      </c>
    </row>
    <row r="22" spans="1:11" x14ac:dyDescent="0.25">
      <c r="A22" s="4">
        <v>11</v>
      </c>
      <c r="B22" s="16" t="s">
        <v>13</v>
      </c>
      <c r="C22" s="16" t="s">
        <v>19</v>
      </c>
      <c r="D22" s="15">
        <v>1505</v>
      </c>
      <c r="E22" s="17">
        <f t="shared" si="3"/>
        <v>301</v>
      </c>
      <c r="F22" s="18">
        <f t="shared" si="1"/>
        <v>1806</v>
      </c>
      <c r="G22" s="16">
        <v>316</v>
      </c>
      <c r="H22" s="16">
        <f t="shared" si="4"/>
        <v>2122</v>
      </c>
      <c r="I22" s="3"/>
      <c r="J22" s="18">
        <v>2630</v>
      </c>
      <c r="K22" s="10">
        <f t="shared" si="2"/>
        <v>3681.9999999999995</v>
      </c>
    </row>
    <row r="23" spans="1:11" x14ac:dyDescent="0.25">
      <c r="A23" s="4">
        <v>12</v>
      </c>
      <c r="B23" s="16" t="s">
        <v>14</v>
      </c>
      <c r="C23" s="16" t="s">
        <v>19</v>
      </c>
      <c r="D23" s="15">
        <v>1642</v>
      </c>
      <c r="E23" s="17">
        <f t="shared" si="3"/>
        <v>328.40000000000003</v>
      </c>
      <c r="F23" s="18">
        <f t="shared" si="1"/>
        <v>1970.4</v>
      </c>
      <c r="G23" s="16"/>
      <c r="H23" s="18">
        <f t="shared" si="4"/>
        <v>1970.4</v>
      </c>
      <c r="I23" s="3"/>
      <c r="J23" s="18">
        <v>2438</v>
      </c>
      <c r="K23" s="10">
        <f t="shared" si="2"/>
        <v>3413.2</v>
      </c>
    </row>
    <row r="24" spans="1:11" x14ac:dyDescent="0.25">
      <c r="A24" s="4">
        <v>13</v>
      </c>
      <c r="B24" s="3" t="s">
        <v>15</v>
      </c>
      <c r="C24" s="3" t="s">
        <v>19</v>
      </c>
      <c r="D24" s="4">
        <v>1294</v>
      </c>
      <c r="E24" s="11">
        <f t="shared" si="3"/>
        <v>258.8</v>
      </c>
      <c r="F24" s="10">
        <f>D24+E24</f>
        <v>1552.8</v>
      </c>
      <c r="G24" s="3">
        <v>272</v>
      </c>
      <c r="H24" s="10">
        <f t="shared" si="4"/>
        <v>1824.8</v>
      </c>
      <c r="I24" s="3"/>
      <c r="J24" s="10">
        <f t="shared" si="0"/>
        <v>1824.8</v>
      </c>
      <c r="K24" s="10">
        <f t="shared" si="2"/>
        <v>2554.7199999999998</v>
      </c>
    </row>
    <row r="25" spans="1:11" x14ac:dyDescent="0.25">
      <c r="A25" s="4">
        <v>14</v>
      </c>
      <c r="B25" s="3" t="s">
        <v>59</v>
      </c>
      <c r="C25" s="3" t="s">
        <v>22</v>
      </c>
      <c r="D25" s="4">
        <v>1294</v>
      </c>
      <c r="E25" s="11">
        <f t="shared" si="3"/>
        <v>258.8</v>
      </c>
      <c r="F25" s="10">
        <f t="shared" si="1"/>
        <v>1552.8</v>
      </c>
      <c r="G25" s="3">
        <v>194</v>
      </c>
      <c r="H25" s="10">
        <f t="shared" si="4"/>
        <v>1746.8</v>
      </c>
      <c r="I25" s="3"/>
      <c r="J25" s="10">
        <f t="shared" si="0"/>
        <v>1746.8</v>
      </c>
      <c r="K25" s="10">
        <f t="shared" si="2"/>
        <v>2445.52</v>
      </c>
    </row>
    <row r="26" spans="1:11" x14ac:dyDescent="0.25">
      <c r="A26" s="4">
        <v>15</v>
      </c>
      <c r="B26" s="3" t="s">
        <v>60</v>
      </c>
      <c r="C26" s="3" t="s">
        <v>61</v>
      </c>
      <c r="D26" s="4">
        <v>1250</v>
      </c>
      <c r="E26" s="11">
        <f t="shared" si="3"/>
        <v>250</v>
      </c>
      <c r="F26" s="10">
        <f t="shared" si="1"/>
        <v>1500</v>
      </c>
      <c r="G26" s="3">
        <v>0</v>
      </c>
      <c r="H26" s="10">
        <f t="shared" si="4"/>
        <v>1500</v>
      </c>
      <c r="I26" s="3"/>
      <c r="J26" s="10">
        <f t="shared" si="0"/>
        <v>1500</v>
      </c>
      <c r="K26" s="10">
        <f t="shared" si="2"/>
        <v>2100</v>
      </c>
    </row>
    <row r="27" spans="1:11" x14ac:dyDescent="0.25">
      <c r="A27" s="4">
        <v>16</v>
      </c>
      <c r="B27" s="16" t="s">
        <v>23</v>
      </c>
      <c r="C27" s="16" t="s">
        <v>39</v>
      </c>
      <c r="D27" s="15">
        <v>1351</v>
      </c>
      <c r="E27" s="17">
        <f t="shared" si="3"/>
        <v>270.2</v>
      </c>
      <c r="F27" s="18">
        <f t="shared" si="1"/>
        <v>1621.2</v>
      </c>
      <c r="G27" s="16"/>
      <c r="H27" s="18">
        <f t="shared" si="4"/>
        <v>1621.2</v>
      </c>
      <c r="I27" s="3"/>
      <c r="J27" s="18">
        <f t="shared" si="0"/>
        <v>1621.2</v>
      </c>
      <c r="K27" s="10">
        <f t="shared" si="2"/>
        <v>2269.6799999999998</v>
      </c>
    </row>
    <row r="28" spans="1:11" x14ac:dyDescent="0.25">
      <c r="A28" s="4">
        <v>17</v>
      </c>
      <c r="B28" s="3" t="s">
        <v>24</v>
      </c>
      <c r="C28" s="3" t="s">
        <v>40</v>
      </c>
      <c r="D28" s="4">
        <v>1294</v>
      </c>
      <c r="E28" s="11">
        <f t="shared" si="3"/>
        <v>258.8</v>
      </c>
      <c r="F28" s="10">
        <f t="shared" si="1"/>
        <v>1552.8</v>
      </c>
      <c r="G28" s="3">
        <v>116</v>
      </c>
      <c r="H28" s="10">
        <f t="shared" si="4"/>
        <v>1668.8</v>
      </c>
      <c r="I28" s="3"/>
      <c r="J28" s="10">
        <f t="shared" si="0"/>
        <v>1668.8</v>
      </c>
      <c r="K28" s="10">
        <f t="shared" si="2"/>
        <v>2336.3199999999997</v>
      </c>
    </row>
    <row r="29" spans="1:11" x14ac:dyDescent="0.25">
      <c r="A29" s="4">
        <v>18</v>
      </c>
      <c r="B29" s="16" t="s">
        <v>35</v>
      </c>
      <c r="C29" s="16" t="s">
        <v>41</v>
      </c>
      <c r="D29" s="15">
        <v>2060</v>
      </c>
      <c r="E29" s="17">
        <v>0</v>
      </c>
      <c r="F29" s="18">
        <v>2385</v>
      </c>
      <c r="G29" s="3">
        <v>0</v>
      </c>
      <c r="H29" s="18">
        <f t="shared" si="4"/>
        <v>2385</v>
      </c>
      <c r="I29" s="16"/>
      <c r="J29" s="18">
        <f t="shared" si="0"/>
        <v>2385</v>
      </c>
      <c r="K29" s="10">
        <f t="shared" si="2"/>
        <v>3339</v>
      </c>
    </row>
    <row r="30" spans="1:11" x14ac:dyDescent="0.25">
      <c r="A30" s="4">
        <v>19</v>
      </c>
      <c r="B30" s="16" t="s">
        <v>25</v>
      </c>
      <c r="C30" s="16" t="s">
        <v>22</v>
      </c>
      <c r="D30" s="15">
        <v>1294</v>
      </c>
      <c r="E30" s="17">
        <f t="shared" si="3"/>
        <v>258.8</v>
      </c>
      <c r="F30" s="18">
        <f t="shared" si="1"/>
        <v>1552.8</v>
      </c>
      <c r="G30" s="16"/>
      <c r="H30" s="18">
        <f t="shared" si="4"/>
        <v>1552.8</v>
      </c>
      <c r="I30" s="16"/>
      <c r="J30" s="18">
        <f t="shared" si="0"/>
        <v>1552.8</v>
      </c>
      <c r="K30" s="10">
        <f t="shared" si="2"/>
        <v>2173.9199999999996</v>
      </c>
    </row>
    <row r="31" spans="1:11" x14ac:dyDescent="0.25">
      <c r="A31" s="4">
        <v>20</v>
      </c>
      <c r="B31" s="16" t="s">
        <v>26</v>
      </c>
      <c r="C31" s="16" t="s">
        <v>22</v>
      </c>
      <c r="D31" s="15">
        <v>1377</v>
      </c>
      <c r="E31" s="17">
        <f t="shared" si="3"/>
        <v>275.40000000000003</v>
      </c>
      <c r="F31" s="18">
        <f t="shared" si="1"/>
        <v>1652.4</v>
      </c>
      <c r="G31" s="16"/>
      <c r="H31" s="18">
        <f t="shared" si="4"/>
        <v>1652.4</v>
      </c>
      <c r="I31" s="16"/>
      <c r="J31" s="18">
        <f t="shared" si="0"/>
        <v>1652.4</v>
      </c>
      <c r="K31" s="10">
        <f t="shared" si="2"/>
        <v>2313.36</v>
      </c>
    </row>
    <row r="32" spans="1:11" x14ac:dyDescent="0.25">
      <c r="A32" s="4">
        <v>21</v>
      </c>
      <c r="B32" s="16" t="s">
        <v>27</v>
      </c>
      <c r="C32" s="16" t="s">
        <v>22</v>
      </c>
      <c r="D32" s="15">
        <v>1322</v>
      </c>
      <c r="E32" s="17">
        <f t="shared" si="3"/>
        <v>264.40000000000003</v>
      </c>
      <c r="F32" s="18">
        <f t="shared" si="1"/>
        <v>1586.4</v>
      </c>
      <c r="G32" s="16"/>
      <c r="H32" s="18">
        <f t="shared" si="4"/>
        <v>1586.4</v>
      </c>
      <c r="I32" s="16"/>
      <c r="J32" s="18">
        <f t="shared" si="0"/>
        <v>1586.4</v>
      </c>
      <c r="K32" s="10">
        <f t="shared" si="2"/>
        <v>2220.96</v>
      </c>
    </row>
    <row r="33" spans="1:11" x14ac:dyDescent="0.25">
      <c r="A33" s="4">
        <v>22</v>
      </c>
      <c r="B33" s="3" t="s">
        <v>28</v>
      </c>
      <c r="C33" s="3" t="s">
        <v>43</v>
      </c>
      <c r="D33" s="4">
        <v>971</v>
      </c>
      <c r="E33" s="11">
        <f t="shared" si="3"/>
        <v>194.20000000000002</v>
      </c>
      <c r="F33" s="10">
        <f t="shared" si="1"/>
        <v>1165.2</v>
      </c>
      <c r="G33" s="3">
        <v>291</v>
      </c>
      <c r="H33" s="10">
        <f t="shared" si="4"/>
        <v>1456.2</v>
      </c>
      <c r="I33" s="3"/>
      <c r="J33" s="10">
        <f t="shared" si="0"/>
        <v>1456.2</v>
      </c>
      <c r="K33" s="10">
        <f t="shared" si="2"/>
        <v>2038.6799999999998</v>
      </c>
    </row>
    <row r="34" spans="1:11" x14ac:dyDescent="0.25">
      <c r="A34" s="4">
        <v>23</v>
      </c>
      <c r="B34" s="3" t="s">
        <v>62</v>
      </c>
      <c r="C34" s="3" t="s">
        <v>43</v>
      </c>
      <c r="D34" s="4">
        <v>1294</v>
      </c>
      <c r="E34" s="11">
        <f t="shared" si="3"/>
        <v>258.8</v>
      </c>
      <c r="F34" s="10">
        <f t="shared" si="1"/>
        <v>1552.8</v>
      </c>
      <c r="G34" s="3">
        <v>349</v>
      </c>
      <c r="H34" s="10">
        <f t="shared" si="4"/>
        <v>1901.8</v>
      </c>
      <c r="I34" s="3"/>
      <c r="J34" s="10">
        <f t="shared" si="0"/>
        <v>1901.8</v>
      </c>
      <c r="K34" s="10">
        <f t="shared" si="2"/>
        <v>2662.52</v>
      </c>
    </row>
    <row r="35" spans="1:11" x14ac:dyDescent="0.25">
      <c r="A35" s="4">
        <v>24</v>
      </c>
      <c r="B35" s="3" t="s">
        <v>29</v>
      </c>
      <c r="C35" s="3" t="s">
        <v>22</v>
      </c>
      <c r="D35" s="4">
        <v>1294</v>
      </c>
      <c r="E35" s="11">
        <f t="shared" si="3"/>
        <v>258.8</v>
      </c>
      <c r="F35" s="10">
        <f t="shared" si="1"/>
        <v>1552.8</v>
      </c>
      <c r="G35" s="3">
        <v>349</v>
      </c>
      <c r="H35" s="10">
        <f t="shared" si="4"/>
        <v>1901.8</v>
      </c>
      <c r="I35" s="3"/>
      <c r="J35" s="10">
        <f t="shared" si="0"/>
        <v>1901.8</v>
      </c>
      <c r="K35" s="10">
        <f t="shared" si="2"/>
        <v>2662.52</v>
      </c>
    </row>
    <row r="36" spans="1:11" x14ac:dyDescent="0.25">
      <c r="A36" s="4">
        <v>25</v>
      </c>
      <c r="B36" s="3" t="s">
        <v>49</v>
      </c>
      <c r="C36" s="3" t="s">
        <v>20</v>
      </c>
      <c r="D36" s="4">
        <v>1455</v>
      </c>
      <c r="E36" s="11">
        <f t="shared" si="3"/>
        <v>291</v>
      </c>
      <c r="F36" s="10">
        <f t="shared" si="1"/>
        <v>1746</v>
      </c>
      <c r="G36" s="3">
        <v>0</v>
      </c>
      <c r="H36" s="10">
        <f t="shared" si="4"/>
        <v>1746</v>
      </c>
      <c r="I36" s="3"/>
      <c r="J36" s="10">
        <f t="shared" si="0"/>
        <v>1746</v>
      </c>
      <c r="K36" s="10">
        <f t="shared" si="2"/>
        <v>2444.3999999999996</v>
      </c>
    </row>
    <row r="37" spans="1:11" x14ac:dyDescent="0.25">
      <c r="A37" s="4">
        <v>26</v>
      </c>
      <c r="B37" s="3" t="s">
        <v>30</v>
      </c>
      <c r="C37" s="3" t="s">
        <v>40</v>
      </c>
      <c r="D37" s="4">
        <v>1294</v>
      </c>
      <c r="E37" s="11">
        <f t="shared" si="3"/>
        <v>258.8</v>
      </c>
      <c r="F37" s="10">
        <f t="shared" si="1"/>
        <v>1552.8</v>
      </c>
      <c r="G37" s="3">
        <v>194</v>
      </c>
      <c r="H37" s="10">
        <f t="shared" si="4"/>
        <v>1746.8</v>
      </c>
      <c r="I37" s="3"/>
      <c r="J37" s="10">
        <f t="shared" si="0"/>
        <v>1746.8</v>
      </c>
      <c r="K37" s="10">
        <f t="shared" si="2"/>
        <v>2445.52</v>
      </c>
    </row>
    <row r="38" spans="1:11" x14ac:dyDescent="0.25">
      <c r="A38" s="4">
        <v>27</v>
      </c>
      <c r="B38" s="3" t="s">
        <v>31</v>
      </c>
      <c r="C38" s="3" t="s">
        <v>40</v>
      </c>
      <c r="D38" s="4">
        <v>1294</v>
      </c>
      <c r="E38" s="11">
        <f t="shared" si="3"/>
        <v>258.8</v>
      </c>
      <c r="F38" s="10">
        <f t="shared" si="1"/>
        <v>1552.8</v>
      </c>
      <c r="G38" s="3">
        <v>194</v>
      </c>
      <c r="H38" s="10">
        <f t="shared" si="4"/>
        <v>1746.8</v>
      </c>
      <c r="I38" s="3"/>
      <c r="J38" s="10">
        <f t="shared" si="0"/>
        <v>1746.8</v>
      </c>
      <c r="K38" s="10">
        <f t="shared" si="2"/>
        <v>2445.52</v>
      </c>
    </row>
    <row r="39" spans="1:11" x14ac:dyDescent="0.25">
      <c r="A39" s="4">
        <v>28</v>
      </c>
      <c r="B39" s="3" t="s">
        <v>32</v>
      </c>
      <c r="C39" s="3" t="s">
        <v>22</v>
      </c>
      <c r="D39" s="4">
        <v>1294</v>
      </c>
      <c r="E39" s="11">
        <f t="shared" si="3"/>
        <v>258.8</v>
      </c>
      <c r="F39" s="10">
        <f t="shared" si="1"/>
        <v>1552.8</v>
      </c>
      <c r="G39" s="3">
        <v>272</v>
      </c>
      <c r="H39" s="10">
        <f t="shared" si="4"/>
        <v>1824.8</v>
      </c>
      <c r="I39" s="3"/>
      <c r="J39" s="10">
        <f t="shared" si="0"/>
        <v>1824.8</v>
      </c>
      <c r="K39" s="10">
        <f t="shared" si="2"/>
        <v>2554.7199999999998</v>
      </c>
    </row>
    <row r="40" spans="1:11" x14ac:dyDescent="0.25">
      <c r="A40" s="4">
        <v>29</v>
      </c>
      <c r="B40" s="3" t="s">
        <v>33</v>
      </c>
      <c r="C40" s="3" t="s">
        <v>22</v>
      </c>
      <c r="D40" s="4">
        <v>1294</v>
      </c>
      <c r="E40" s="11">
        <f t="shared" si="3"/>
        <v>258.8</v>
      </c>
      <c r="F40" s="10">
        <f t="shared" si="1"/>
        <v>1552.8</v>
      </c>
      <c r="G40" s="3">
        <v>310</v>
      </c>
      <c r="H40" s="10">
        <f t="shared" si="4"/>
        <v>1862.8</v>
      </c>
      <c r="I40" s="3"/>
      <c r="J40" s="10">
        <f t="shared" si="0"/>
        <v>1862.8</v>
      </c>
      <c r="K40" s="10">
        <f t="shared" si="2"/>
        <v>2607.9199999999996</v>
      </c>
    </row>
    <row r="41" spans="1:11" x14ac:dyDescent="0.25">
      <c r="A41" s="4">
        <v>30</v>
      </c>
      <c r="B41" s="3" t="s">
        <v>34</v>
      </c>
      <c r="C41" s="3" t="s">
        <v>22</v>
      </c>
      <c r="D41" s="4">
        <v>1294</v>
      </c>
      <c r="E41" s="11">
        <f t="shared" si="3"/>
        <v>258.8</v>
      </c>
      <c r="F41" s="10">
        <f t="shared" si="1"/>
        <v>1552.8</v>
      </c>
      <c r="G41" s="3">
        <v>310</v>
      </c>
      <c r="H41" s="10">
        <f t="shared" si="4"/>
        <v>1862.8</v>
      </c>
      <c r="I41" s="3"/>
      <c r="J41" s="10">
        <f t="shared" si="0"/>
        <v>1862.8</v>
      </c>
      <c r="K41" s="10">
        <f t="shared" si="2"/>
        <v>2607.9199999999996</v>
      </c>
    </row>
    <row r="42" spans="1:11" x14ac:dyDescent="0.25">
      <c r="A42" s="4">
        <v>31</v>
      </c>
      <c r="B42" s="3" t="s">
        <v>36</v>
      </c>
      <c r="C42" s="3" t="s">
        <v>22</v>
      </c>
      <c r="D42" s="4">
        <v>1294</v>
      </c>
      <c r="E42" s="11">
        <f t="shared" si="3"/>
        <v>258.8</v>
      </c>
      <c r="F42" s="10">
        <f t="shared" si="1"/>
        <v>1552.8</v>
      </c>
      <c r="G42" s="3">
        <v>310</v>
      </c>
      <c r="H42" s="10">
        <f t="shared" si="4"/>
        <v>1862.8</v>
      </c>
      <c r="I42" s="3"/>
      <c r="J42" s="10">
        <f t="shared" si="0"/>
        <v>1862.8</v>
      </c>
      <c r="K42" s="10">
        <f t="shared" si="2"/>
        <v>2607.9199999999996</v>
      </c>
    </row>
    <row r="43" spans="1:11" x14ac:dyDescent="0.25">
      <c r="A43" s="4">
        <v>32</v>
      </c>
      <c r="B43" s="3" t="s">
        <v>37</v>
      </c>
      <c r="C43" s="3" t="s">
        <v>22</v>
      </c>
      <c r="D43" s="4">
        <v>1294</v>
      </c>
      <c r="E43" s="11">
        <f t="shared" si="3"/>
        <v>258.8</v>
      </c>
      <c r="F43" s="10">
        <f t="shared" si="1"/>
        <v>1552.8</v>
      </c>
      <c r="G43" s="3">
        <v>310</v>
      </c>
      <c r="H43" s="10">
        <f t="shared" si="4"/>
        <v>1862.8</v>
      </c>
      <c r="I43" s="3"/>
      <c r="J43" s="10">
        <f t="shared" si="0"/>
        <v>1862.8</v>
      </c>
      <c r="K43" s="10">
        <f t="shared" si="2"/>
        <v>2607.9199999999996</v>
      </c>
    </row>
    <row r="44" spans="1:11" x14ac:dyDescent="0.25">
      <c r="A44" s="4">
        <v>33</v>
      </c>
      <c r="B44" s="3" t="s">
        <v>38</v>
      </c>
      <c r="C44" s="3" t="s">
        <v>42</v>
      </c>
      <c r="D44" s="4">
        <v>1294</v>
      </c>
      <c r="E44" s="11">
        <f t="shared" si="3"/>
        <v>258.8</v>
      </c>
      <c r="F44" s="10">
        <f t="shared" si="1"/>
        <v>1552.8</v>
      </c>
      <c r="G44" s="3">
        <v>349</v>
      </c>
      <c r="H44" s="10">
        <f t="shared" si="4"/>
        <v>1901.8</v>
      </c>
      <c r="I44" s="3"/>
      <c r="J44" s="10">
        <f t="shared" si="0"/>
        <v>1901.8</v>
      </c>
      <c r="K44" s="10">
        <f t="shared" si="2"/>
        <v>2662.52</v>
      </c>
    </row>
    <row r="48" spans="1:11" x14ac:dyDescent="0.25">
      <c r="C48" s="5" t="s">
        <v>50</v>
      </c>
    </row>
    <row r="49" spans="3:3" x14ac:dyDescent="0.25">
      <c r="C49" s="5"/>
    </row>
    <row r="50" spans="3:3" x14ac:dyDescent="0.25">
      <c r="C50" s="5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9"/>
  <sheetViews>
    <sheetView workbookViewId="0">
      <selection activeCell="J25" sqref="J25"/>
    </sheetView>
  </sheetViews>
  <sheetFormatPr defaultColWidth="9.140625" defaultRowHeight="15.75" x14ac:dyDescent="0.25"/>
  <cols>
    <col min="1" max="1" width="6.85546875" style="25" customWidth="1"/>
    <col min="2" max="2" width="28.28515625" style="25" customWidth="1"/>
    <col min="3" max="3" width="19.42578125" style="25" customWidth="1"/>
    <col min="4" max="4" width="19.140625" style="26" customWidth="1"/>
    <col min="5" max="5" width="22.140625" style="26" customWidth="1"/>
    <col min="6" max="6" width="21.28515625" style="26" customWidth="1"/>
    <col min="7" max="7" width="17.85546875" style="26" customWidth="1"/>
    <col min="8" max="16384" width="9.140625" style="25"/>
  </cols>
  <sheetData>
    <row r="1" spans="1:7" x14ac:dyDescent="0.25">
      <c r="A1" s="25" t="s">
        <v>45</v>
      </c>
    </row>
    <row r="4" spans="1:7" x14ac:dyDescent="0.25">
      <c r="B4" s="87" t="s">
        <v>93</v>
      </c>
      <c r="C4" s="87"/>
      <c r="D4" s="87"/>
      <c r="E4" s="87"/>
      <c r="F4" s="87"/>
    </row>
    <row r="5" spans="1:7" x14ac:dyDescent="0.25">
      <c r="B5" s="29"/>
      <c r="C5" s="30"/>
      <c r="D5" s="31"/>
    </row>
    <row r="8" spans="1:7" x14ac:dyDescent="0.25">
      <c r="A8" s="32" t="s">
        <v>0</v>
      </c>
      <c r="B8" s="32"/>
      <c r="C8" s="32"/>
      <c r="D8" s="33" t="s">
        <v>77</v>
      </c>
      <c r="E8" s="33" t="s">
        <v>80</v>
      </c>
      <c r="F8" s="33" t="s">
        <v>86</v>
      </c>
      <c r="G8" s="33" t="s">
        <v>92</v>
      </c>
    </row>
    <row r="9" spans="1:7" x14ac:dyDescent="0.25">
      <c r="A9" s="34"/>
      <c r="B9" s="34"/>
      <c r="C9" s="34"/>
      <c r="D9" s="35" t="s">
        <v>78</v>
      </c>
      <c r="E9" s="35" t="s">
        <v>81</v>
      </c>
      <c r="F9" s="35" t="s">
        <v>87</v>
      </c>
      <c r="G9" s="36" t="s">
        <v>90</v>
      </c>
    </row>
    <row r="10" spans="1:7" x14ac:dyDescent="0.25">
      <c r="A10" s="34" t="s">
        <v>1</v>
      </c>
      <c r="B10" s="35" t="s">
        <v>85</v>
      </c>
      <c r="C10" s="35" t="s">
        <v>3</v>
      </c>
      <c r="D10" s="36" t="s">
        <v>79</v>
      </c>
      <c r="E10" s="37" t="s">
        <v>82</v>
      </c>
      <c r="F10" s="37" t="s">
        <v>88</v>
      </c>
      <c r="G10" s="36" t="s">
        <v>91</v>
      </c>
    </row>
    <row r="11" spans="1:7" x14ac:dyDescent="0.25">
      <c r="A11" s="34"/>
      <c r="B11" s="34"/>
      <c r="C11" s="34"/>
      <c r="D11" s="36"/>
      <c r="E11" s="37" t="s">
        <v>83</v>
      </c>
      <c r="F11" s="37" t="s">
        <v>89</v>
      </c>
      <c r="G11" s="36">
        <v>42887</v>
      </c>
    </row>
    <row r="12" spans="1:7" x14ac:dyDescent="0.25">
      <c r="A12" s="38"/>
      <c r="B12" s="38"/>
      <c r="C12" s="38"/>
      <c r="D12" s="39"/>
      <c r="E12" s="40" t="s">
        <v>84</v>
      </c>
      <c r="F12" s="40"/>
      <c r="G12" s="41"/>
    </row>
    <row r="13" spans="1:7" x14ac:dyDescent="0.25">
      <c r="A13" s="41">
        <v>0</v>
      </c>
      <c r="B13" s="41">
        <v>1</v>
      </c>
      <c r="C13" s="41">
        <v>2</v>
      </c>
      <c r="D13" s="41">
        <v>5</v>
      </c>
      <c r="E13" s="41">
        <v>6</v>
      </c>
      <c r="F13" s="41">
        <v>7</v>
      </c>
      <c r="G13" s="41">
        <v>8</v>
      </c>
    </row>
    <row r="14" spans="1:7" x14ac:dyDescent="0.25">
      <c r="A14" s="42">
        <v>1</v>
      </c>
      <c r="B14" s="43" t="s">
        <v>16</v>
      </c>
      <c r="C14" s="43" t="s">
        <v>17</v>
      </c>
      <c r="D14" s="42">
        <v>3484</v>
      </c>
      <c r="E14" s="44">
        <f>D14*25%</f>
        <v>871</v>
      </c>
      <c r="F14" s="44">
        <f>D14*15%</f>
        <v>522.6</v>
      </c>
      <c r="G14" s="44">
        <f>D14+E14+F14</f>
        <v>4877.6000000000004</v>
      </c>
    </row>
    <row r="15" spans="1:7" x14ac:dyDescent="0.25">
      <c r="A15" s="42">
        <v>2</v>
      </c>
      <c r="B15" s="43" t="s">
        <v>6</v>
      </c>
      <c r="C15" s="43" t="s">
        <v>18</v>
      </c>
      <c r="D15" s="42">
        <v>2764</v>
      </c>
      <c r="E15" s="44">
        <f t="shared" ref="E15:E43" si="0">D15*25%</f>
        <v>691</v>
      </c>
      <c r="F15" s="44">
        <f t="shared" ref="F15:F24" si="1">D15*15%</f>
        <v>414.59999999999997</v>
      </c>
      <c r="G15" s="44">
        <f t="shared" ref="G15:G43" si="2">D15+E15+F15</f>
        <v>3869.6</v>
      </c>
    </row>
    <row r="16" spans="1:7" x14ac:dyDescent="0.25">
      <c r="A16" s="42">
        <v>3</v>
      </c>
      <c r="B16" s="43" t="s">
        <v>7</v>
      </c>
      <c r="C16" s="43" t="s">
        <v>18</v>
      </c>
      <c r="D16" s="42">
        <v>2579</v>
      </c>
      <c r="E16" s="44">
        <f t="shared" si="0"/>
        <v>644.75</v>
      </c>
      <c r="F16" s="44">
        <f t="shared" si="1"/>
        <v>386.84999999999997</v>
      </c>
      <c r="G16" s="44">
        <f t="shared" si="2"/>
        <v>3610.6</v>
      </c>
    </row>
    <row r="17" spans="1:7" x14ac:dyDescent="0.25">
      <c r="A17" s="42">
        <v>4</v>
      </c>
      <c r="B17" s="43" t="s">
        <v>8</v>
      </c>
      <c r="C17" s="43" t="s">
        <v>18</v>
      </c>
      <c r="D17" s="42">
        <v>2304</v>
      </c>
      <c r="E17" s="44">
        <f t="shared" si="0"/>
        <v>576</v>
      </c>
      <c r="F17" s="44">
        <f t="shared" si="1"/>
        <v>345.59999999999997</v>
      </c>
      <c r="G17" s="44">
        <f t="shared" si="2"/>
        <v>3225.6</v>
      </c>
    </row>
    <row r="18" spans="1:7" x14ac:dyDescent="0.25">
      <c r="A18" s="42">
        <v>5</v>
      </c>
      <c r="B18" s="43" t="s">
        <v>9</v>
      </c>
      <c r="C18" s="43" t="s">
        <v>19</v>
      </c>
      <c r="D18" s="42">
        <v>1746</v>
      </c>
      <c r="E18" s="44">
        <f t="shared" si="0"/>
        <v>436.5</v>
      </c>
      <c r="F18" s="44">
        <f t="shared" si="1"/>
        <v>261.89999999999998</v>
      </c>
      <c r="G18" s="44">
        <f t="shared" si="2"/>
        <v>2444.4</v>
      </c>
    </row>
    <row r="19" spans="1:7" x14ac:dyDescent="0.25">
      <c r="A19" s="42">
        <v>6</v>
      </c>
      <c r="B19" s="43" t="s">
        <v>10</v>
      </c>
      <c r="C19" s="43" t="s">
        <v>18</v>
      </c>
      <c r="D19" s="42">
        <v>2304</v>
      </c>
      <c r="E19" s="44">
        <f t="shared" si="0"/>
        <v>576</v>
      </c>
      <c r="F19" s="44">
        <f t="shared" si="1"/>
        <v>345.59999999999997</v>
      </c>
      <c r="G19" s="44">
        <f t="shared" si="2"/>
        <v>3225.6</v>
      </c>
    </row>
    <row r="20" spans="1:7" x14ac:dyDescent="0.25">
      <c r="A20" s="42">
        <v>7</v>
      </c>
      <c r="B20" s="43" t="s">
        <v>11</v>
      </c>
      <c r="C20" s="43" t="s">
        <v>47</v>
      </c>
      <c r="D20" s="42">
        <v>1553</v>
      </c>
      <c r="E20" s="44">
        <f t="shared" si="0"/>
        <v>388.25</v>
      </c>
      <c r="F20" s="44"/>
      <c r="G20" s="44">
        <f t="shared" si="2"/>
        <v>1941.25</v>
      </c>
    </row>
    <row r="21" spans="1:7" x14ac:dyDescent="0.25">
      <c r="A21" s="42">
        <v>8</v>
      </c>
      <c r="B21" s="43" t="s">
        <v>12</v>
      </c>
      <c r="C21" s="43" t="s">
        <v>21</v>
      </c>
      <c r="D21" s="42">
        <v>1553</v>
      </c>
      <c r="E21" s="44">
        <f t="shared" si="0"/>
        <v>388.25</v>
      </c>
      <c r="F21" s="44"/>
      <c r="G21" s="44">
        <f t="shared" si="2"/>
        <v>1941.25</v>
      </c>
    </row>
    <row r="22" spans="1:7" x14ac:dyDescent="0.25">
      <c r="A22" s="42">
        <v>9</v>
      </c>
      <c r="B22" s="43" t="s">
        <v>13</v>
      </c>
      <c r="C22" s="43" t="s">
        <v>19</v>
      </c>
      <c r="D22" s="42">
        <v>2630</v>
      </c>
      <c r="E22" s="44">
        <f t="shared" si="0"/>
        <v>657.5</v>
      </c>
      <c r="F22" s="44">
        <f t="shared" si="1"/>
        <v>394.5</v>
      </c>
      <c r="G22" s="44">
        <f t="shared" si="2"/>
        <v>3682</v>
      </c>
    </row>
    <row r="23" spans="1:7" x14ac:dyDescent="0.25">
      <c r="A23" s="42">
        <v>10</v>
      </c>
      <c r="B23" s="43" t="s">
        <v>14</v>
      </c>
      <c r="C23" s="43" t="s">
        <v>19</v>
      </c>
      <c r="D23" s="42">
        <v>2438</v>
      </c>
      <c r="E23" s="44">
        <f t="shared" si="0"/>
        <v>609.5</v>
      </c>
      <c r="F23" s="44">
        <f t="shared" si="1"/>
        <v>365.7</v>
      </c>
      <c r="G23" s="44">
        <f t="shared" si="2"/>
        <v>3413.2</v>
      </c>
    </row>
    <row r="24" spans="1:7" x14ac:dyDescent="0.25">
      <c r="A24" s="42">
        <v>11</v>
      </c>
      <c r="B24" s="43" t="s">
        <v>76</v>
      </c>
      <c r="C24" s="43" t="s">
        <v>19</v>
      </c>
      <c r="D24" s="42">
        <v>1553</v>
      </c>
      <c r="E24" s="44">
        <f t="shared" si="0"/>
        <v>388.25</v>
      </c>
      <c r="F24" s="44">
        <f t="shared" si="1"/>
        <v>232.95</v>
      </c>
      <c r="G24" s="44">
        <f t="shared" si="2"/>
        <v>2174.1999999999998</v>
      </c>
    </row>
    <row r="25" spans="1:7" x14ac:dyDescent="0.25">
      <c r="A25" s="42">
        <v>12</v>
      </c>
      <c r="B25" s="43" t="s">
        <v>60</v>
      </c>
      <c r="C25" s="43" t="s">
        <v>61</v>
      </c>
      <c r="D25" s="42">
        <v>1550</v>
      </c>
      <c r="E25" s="44">
        <f t="shared" si="0"/>
        <v>387.5</v>
      </c>
      <c r="F25" s="44"/>
      <c r="G25" s="44">
        <f t="shared" si="2"/>
        <v>1937.5</v>
      </c>
    </row>
    <row r="26" spans="1:7" x14ac:dyDescent="0.25">
      <c r="A26" s="42">
        <v>13</v>
      </c>
      <c r="B26" s="43" t="s">
        <v>23</v>
      </c>
      <c r="C26" s="43" t="s">
        <v>39</v>
      </c>
      <c r="D26" s="42">
        <v>1621</v>
      </c>
      <c r="E26" s="44">
        <f t="shared" si="0"/>
        <v>405.25</v>
      </c>
      <c r="F26" s="44"/>
      <c r="G26" s="44">
        <f t="shared" si="2"/>
        <v>2026.25</v>
      </c>
    </row>
    <row r="27" spans="1:7" x14ac:dyDescent="0.25">
      <c r="A27" s="42">
        <v>14</v>
      </c>
      <c r="B27" s="43" t="s">
        <v>24</v>
      </c>
      <c r="C27" s="43" t="s">
        <v>40</v>
      </c>
      <c r="D27" s="42">
        <v>1553</v>
      </c>
      <c r="E27" s="44">
        <f t="shared" si="0"/>
        <v>388.25</v>
      </c>
      <c r="F27" s="44"/>
      <c r="G27" s="44">
        <f t="shared" si="2"/>
        <v>1941.25</v>
      </c>
    </row>
    <row r="28" spans="1:7" x14ac:dyDescent="0.25">
      <c r="A28" s="42">
        <v>15</v>
      </c>
      <c r="B28" s="43" t="s">
        <v>95</v>
      </c>
      <c r="C28" s="43" t="s">
        <v>22</v>
      </c>
      <c r="D28" s="42">
        <v>1704</v>
      </c>
      <c r="E28" s="44">
        <f t="shared" si="0"/>
        <v>426</v>
      </c>
      <c r="F28" s="44"/>
      <c r="G28" s="44">
        <f t="shared" si="2"/>
        <v>2130</v>
      </c>
    </row>
    <row r="29" spans="1:7" x14ac:dyDescent="0.25">
      <c r="A29" s="42">
        <v>16</v>
      </c>
      <c r="B29" s="43" t="s">
        <v>25</v>
      </c>
      <c r="C29" s="43" t="s">
        <v>22</v>
      </c>
      <c r="D29" s="42">
        <v>1652</v>
      </c>
      <c r="E29" s="44">
        <f t="shared" si="0"/>
        <v>413</v>
      </c>
      <c r="F29" s="44"/>
      <c r="G29" s="44">
        <f t="shared" si="2"/>
        <v>2065</v>
      </c>
    </row>
    <row r="30" spans="1:7" x14ac:dyDescent="0.25">
      <c r="A30" s="42">
        <v>17</v>
      </c>
      <c r="B30" s="43" t="s">
        <v>26</v>
      </c>
      <c r="C30" s="43" t="s">
        <v>22</v>
      </c>
      <c r="D30" s="42">
        <v>1652</v>
      </c>
      <c r="E30" s="44">
        <f t="shared" si="0"/>
        <v>413</v>
      </c>
      <c r="F30" s="44"/>
      <c r="G30" s="44">
        <f t="shared" si="2"/>
        <v>2065</v>
      </c>
    </row>
    <row r="31" spans="1:7" x14ac:dyDescent="0.25">
      <c r="A31" s="42">
        <v>18</v>
      </c>
      <c r="B31" s="43" t="s">
        <v>27</v>
      </c>
      <c r="C31" s="43" t="s">
        <v>22</v>
      </c>
      <c r="D31" s="42">
        <v>1586</v>
      </c>
      <c r="E31" s="44">
        <f t="shared" si="0"/>
        <v>396.5</v>
      </c>
      <c r="F31" s="44"/>
      <c r="G31" s="44">
        <f t="shared" si="2"/>
        <v>1982.5</v>
      </c>
    </row>
    <row r="32" spans="1:7" x14ac:dyDescent="0.25">
      <c r="A32" s="42">
        <v>19</v>
      </c>
      <c r="B32" s="43" t="s">
        <v>28</v>
      </c>
      <c r="C32" s="43" t="s">
        <v>43</v>
      </c>
      <c r="D32" s="42">
        <v>1573</v>
      </c>
      <c r="E32" s="44">
        <f t="shared" si="0"/>
        <v>393.25</v>
      </c>
      <c r="F32" s="44"/>
      <c r="G32" s="44">
        <f t="shared" si="2"/>
        <v>1966.25</v>
      </c>
    </row>
    <row r="33" spans="1:7" x14ac:dyDescent="0.25">
      <c r="A33" s="42">
        <v>20</v>
      </c>
      <c r="B33" s="43" t="s">
        <v>62</v>
      </c>
      <c r="C33" s="43" t="s">
        <v>43</v>
      </c>
      <c r="D33" s="42">
        <v>1573</v>
      </c>
      <c r="E33" s="44">
        <f t="shared" si="0"/>
        <v>393.25</v>
      </c>
      <c r="F33" s="44"/>
      <c r="G33" s="44">
        <f t="shared" si="2"/>
        <v>1966.25</v>
      </c>
    </row>
    <row r="34" spans="1:7" x14ac:dyDescent="0.25">
      <c r="A34" s="42">
        <v>21</v>
      </c>
      <c r="B34" s="43" t="s">
        <v>29</v>
      </c>
      <c r="C34" s="43" t="s">
        <v>22</v>
      </c>
      <c r="D34" s="42">
        <v>1652</v>
      </c>
      <c r="E34" s="44">
        <f t="shared" si="0"/>
        <v>413</v>
      </c>
      <c r="F34" s="44"/>
      <c r="G34" s="44">
        <f t="shared" si="2"/>
        <v>2065</v>
      </c>
    </row>
    <row r="35" spans="1:7" x14ac:dyDescent="0.25">
      <c r="A35" s="42">
        <v>22</v>
      </c>
      <c r="B35" s="43" t="s">
        <v>49</v>
      </c>
      <c r="C35" s="43" t="s">
        <v>20</v>
      </c>
      <c r="D35" s="42">
        <v>1746</v>
      </c>
      <c r="E35" s="44">
        <f t="shared" si="0"/>
        <v>436.5</v>
      </c>
      <c r="F35" s="44"/>
      <c r="G35" s="44">
        <f t="shared" si="2"/>
        <v>2182.5</v>
      </c>
    </row>
    <row r="36" spans="1:7" x14ac:dyDescent="0.25">
      <c r="A36" s="42">
        <v>23</v>
      </c>
      <c r="B36" s="43" t="s">
        <v>30</v>
      </c>
      <c r="C36" s="43" t="s">
        <v>40</v>
      </c>
      <c r="D36" s="42">
        <v>1553</v>
      </c>
      <c r="E36" s="44">
        <f t="shared" si="0"/>
        <v>388.25</v>
      </c>
      <c r="F36" s="44"/>
      <c r="G36" s="44">
        <f t="shared" si="2"/>
        <v>1941.25</v>
      </c>
    </row>
    <row r="37" spans="1:7" x14ac:dyDescent="0.25">
      <c r="A37" s="42">
        <v>24</v>
      </c>
      <c r="B37" s="43" t="s">
        <v>31</v>
      </c>
      <c r="C37" s="43" t="s">
        <v>40</v>
      </c>
      <c r="D37" s="42">
        <v>1553</v>
      </c>
      <c r="E37" s="44">
        <f t="shared" si="0"/>
        <v>388.25</v>
      </c>
      <c r="F37" s="44"/>
      <c r="G37" s="44">
        <f t="shared" si="2"/>
        <v>1941.25</v>
      </c>
    </row>
    <row r="38" spans="1:7" x14ac:dyDescent="0.25">
      <c r="A38" s="42">
        <v>25</v>
      </c>
      <c r="B38" s="43" t="s">
        <v>32</v>
      </c>
      <c r="C38" s="43" t="s">
        <v>22</v>
      </c>
      <c r="D38" s="42">
        <v>1553</v>
      </c>
      <c r="E38" s="44">
        <f t="shared" si="0"/>
        <v>388.25</v>
      </c>
      <c r="F38" s="44"/>
      <c r="G38" s="44">
        <f t="shared" si="2"/>
        <v>1941.25</v>
      </c>
    </row>
    <row r="39" spans="1:7" x14ac:dyDescent="0.25">
      <c r="A39" s="42">
        <v>26</v>
      </c>
      <c r="B39" s="43" t="s">
        <v>33</v>
      </c>
      <c r="C39" s="43" t="s">
        <v>22</v>
      </c>
      <c r="D39" s="42">
        <v>1553</v>
      </c>
      <c r="E39" s="44">
        <f t="shared" si="0"/>
        <v>388.25</v>
      </c>
      <c r="F39" s="44"/>
      <c r="G39" s="44">
        <f t="shared" si="2"/>
        <v>1941.25</v>
      </c>
    </row>
    <row r="40" spans="1:7" x14ac:dyDescent="0.25">
      <c r="A40" s="42">
        <v>27</v>
      </c>
      <c r="B40" s="43" t="s">
        <v>34</v>
      </c>
      <c r="C40" s="43" t="s">
        <v>22</v>
      </c>
      <c r="D40" s="42">
        <v>1553</v>
      </c>
      <c r="E40" s="44">
        <f t="shared" si="0"/>
        <v>388.25</v>
      </c>
      <c r="F40" s="44"/>
      <c r="G40" s="44">
        <f t="shared" si="2"/>
        <v>1941.25</v>
      </c>
    </row>
    <row r="41" spans="1:7" x14ac:dyDescent="0.25">
      <c r="A41" s="42">
        <v>28</v>
      </c>
      <c r="B41" s="43" t="s">
        <v>36</v>
      </c>
      <c r="C41" s="43" t="s">
        <v>22</v>
      </c>
      <c r="D41" s="42">
        <v>1553</v>
      </c>
      <c r="E41" s="44">
        <f t="shared" si="0"/>
        <v>388.25</v>
      </c>
      <c r="F41" s="44"/>
      <c r="G41" s="44">
        <f t="shared" si="2"/>
        <v>1941.25</v>
      </c>
    </row>
    <row r="42" spans="1:7" x14ac:dyDescent="0.25">
      <c r="A42" s="42">
        <v>29</v>
      </c>
      <c r="B42" s="43" t="s">
        <v>37</v>
      </c>
      <c r="C42" s="43" t="s">
        <v>22</v>
      </c>
      <c r="D42" s="42">
        <v>1553</v>
      </c>
      <c r="E42" s="44">
        <f t="shared" si="0"/>
        <v>388.25</v>
      </c>
      <c r="F42" s="44"/>
      <c r="G42" s="44">
        <f t="shared" si="2"/>
        <v>1941.25</v>
      </c>
    </row>
    <row r="43" spans="1:7" x14ac:dyDescent="0.25">
      <c r="A43" s="42">
        <v>30</v>
      </c>
      <c r="B43" s="43" t="s">
        <v>38</v>
      </c>
      <c r="C43" s="43" t="s">
        <v>42</v>
      </c>
      <c r="D43" s="42">
        <v>1553</v>
      </c>
      <c r="E43" s="44">
        <f t="shared" si="0"/>
        <v>388.25</v>
      </c>
      <c r="F43" s="44"/>
      <c r="G43" s="44">
        <f t="shared" si="2"/>
        <v>1941.25</v>
      </c>
    </row>
    <row r="44" spans="1:7" ht="8.25" customHeight="1" x14ac:dyDescent="0.25">
      <c r="A44" s="45"/>
      <c r="B44" s="32"/>
      <c r="C44" s="46"/>
      <c r="D44" s="33"/>
      <c r="E44" s="47"/>
      <c r="F44" s="33"/>
      <c r="G44" s="55"/>
    </row>
    <row r="45" spans="1:7" x14ac:dyDescent="0.25">
      <c r="A45" s="48"/>
      <c r="B45" s="54" t="s">
        <v>94</v>
      </c>
      <c r="C45" s="49"/>
      <c r="D45" s="50">
        <f>SUM(D14:D44)</f>
        <v>55194</v>
      </c>
      <c r="E45" s="51">
        <f>SUM(E14:E44)</f>
        <v>13798.5</v>
      </c>
      <c r="F45" s="52">
        <f>SUM(F14:F44)</f>
        <v>3270.2999999999993</v>
      </c>
      <c r="G45" s="51">
        <f>SUM(G14:G44)</f>
        <v>72262.8</v>
      </c>
    </row>
    <row r="46" spans="1:7" x14ac:dyDescent="0.25">
      <c r="G46" s="53">
        <f>D45+E45+F45</f>
        <v>72262.8</v>
      </c>
    </row>
    <row r="47" spans="1:7" x14ac:dyDescent="0.25">
      <c r="C47" s="26" t="s">
        <v>50</v>
      </c>
    </row>
    <row r="48" spans="1:7" x14ac:dyDescent="0.25">
      <c r="C48" s="26"/>
      <c r="D48" s="25"/>
      <c r="E48" s="25"/>
      <c r="F48" s="25"/>
    </row>
    <row r="49" spans="3:3" s="25" customFormat="1" x14ac:dyDescent="0.25">
      <c r="C49" s="26" t="s">
        <v>6</v>
      </c>
    </row>
  </sheetData>
  <mergeCells count="1">
    <mergeCell ref="B4:F4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9"/>
  <sheetViews>
    <sheetView workbookViewId="0">
      <selection activeCell="G27" sqref="G27:H27"/>
    </sheetView>
  </sheetViews>
  <sheetFormatPr defaultColWidth="9.140625" defaultRowHeight="15.75" x14ac:dyDescent="0.25"/>
  <cols>
    <col min="1" max="1" width="6.85546875" style="25" customWidth="1"/>
    <col min="2" max="2" width="28.28515625" style="25" customWidth="1"/>
    <col min="3" max="3" width="19.42578125" style="25" customWidth="1"/>
    <col min="4" max="4" width="17.140625" style="26" customWidth="1"/>
    <col min="5" max="5" width="18.5703125" style="26" customWidth="1"/>
    <col min="6" max="16384" width="9.140625" style="25"/>
  </cols>
  <sheetData>
    <row r="1" spans="1:5" x14ac:dyDescent="0.25">
      <c r="A1" s="25" t="s">
        <v>45</v>
      </c>
    </row>
    <row r="4" spans="1:5" x14ac:dyDescent="0.25">
      <c r="B4" s="87"/>
      <c r="C4" s="87"/>
      <c r="D4" s="87"/>
      <c r="E4" s="87"/>
    </row>
    <row r="5" spans="1:5" x14ac:dyDescent="0.25">
      <c r="B5" s="29"/>
      <c r="C5" s="30"/>
      <c r="D5" s="31"/>
    </row>
    <row r="8" spans="1:5" x14ac:dyDescent="0.25">
      <c r="A8" s="32" t="s">
        <v>0</v>
      </c>
      <c r="B8" s="32"/>
      <c r="C8" s="32"/>
      <c r="D8" s="33" t="s">
        <v>77</v>
      </c>
      <c r="E8" s="33"/>
    </row>
    <row r="9" spans="1:5" x14ac:dyDescent="0.25">
      <c r="A9" s="34"/>
      <c r="B9" s="34"/>
      <c r="C9" s="34"/>
      <c r="D9" s="35" t="s">
        <v>78</v>
      </c>
      <c r="E9" s="35" t="s">
        <v>99</v>
      </c>
    </row>
    <row r="10" spans="1:5" x14ac:dyDescent="0.25">
      <c r="A10" s="34" t="s">
        <v>1</v>
      </c>
      <c r="B10" s="35" t="s">
        <v>85</v>
      </c>
      <c r="C10" s="35" t="s">
        <v>3</v>
      </c>
      <c r="D10" s="36" t="s">
        <v>79</v>
      </c>
      <c r="E10" s="37" t="s">
        <v>97</v>
      </c>
    </row>
    <row r="11" spans="1:5" x14ac:dyDescent="0.25">
      <c r="A11" s="34"/>
      <c r="B11" s="34"/>
      <c r="C11" s="34"/>
      <c r="D11" s="36"/>
      <c r="E11" s="37" t="s">
        <v>98</v>
      </c>
    </row>
    <row r="12" spans="1:5" x14ac:dyDescent="0.25">
      <c r="A12" s="38"/>
      <c r="B12" s="38"/>
      <c r="C12" s="38"/>
      <c r="D12" s="39"/>
      <c r="E12" s="40"/>
    </row>
    <row r="13" spans="1:5" x14ac:dyDescent="0.25">
      <c r="A13" s="41">
        <v>0</v>
      </c>
      <c r="B13" s="41">
        <v>1</v>
      </c>
      <c r="C13" s="41">
        <v>2</v>
      </c>
      <c r="D13" s="41">
        <v>5</v>
      </c>
      <c r="E13" s="41">
        <v>6</v>
      </c>
    </row>
    <row r="14" spans="1:5" x14ac:dyDescent="0.25">
      <c r="A14" s="42">
        <v>1</v>
      </c>
      <c r="B14" s="43" t="s">
        <v>16</v>
      </c>
      <c r="C14" s="43" t="s">
        <v>17</v>
      </c>
      <c r="D14" s="42">
        <v>3484</v>
      </c>
      <c r="E14" s="44">
        <f>D14*140%</f>
        <v>4877.5999999999995</v>
      </c>
    </row>
    <row r="15" spans="1:5" x14ac:dyDescent="0.25">
      <c r="A15" s="42">
        <v>2</v>
      </c>
      <c r="B15" s="43" t="s">
        <v>6</v>
      </c>
      <c r="C15" s="43" t="s">
        <v>18</v>
      </c>
      <c r="D15" s="42">
        <v>2764</v>
      </c>
      <c r="E15" s="44">
        <f t="shared" ref="E15:E43" si="0">D15*140%</f>
        <v>3869.6</v>
      </c>
    </row>
    <row r="16" spans="1:5" x14ac:dyDescent="0.25">
      <c r="A16" s="42">
        <v>3</v>
      </c>
      <c r="B16" s="43" t="s">
        <v>7</v>
      </c>
      <c r="C16" s="43" t="s">
        <v>18</v>
      </c>
      <c r="D16" s="42">
        <v>2579</v>
      </c>
      <c r="E16" s="44">
        <f t="shared" si="0"/>
        <v>3610.6</v>
      </c>
    </row>
    <row r="17" spans="1:5" x14ac:dyDescent="0.25">
      <c r="A17" s="42">
        <v>4</v>
      </c>
      <c r="B17" s="43" t="s">
        <v>8</v>
      </c>
      <c r="C17" s="43" t="s">
        <v>18</v>
      </c>
      <c r="D17" s="42">
        <v>2304</v>
      </c>
      <c r="E17" s="44">
        <f t="shared" si="0"/>
        <v>3225.6</v>
      </c>
    </row>
    <row r="18" spans="1:5" x14ac:dyDescent="0.25">
      <c r="A18" s="42">
        <v>5</v>
      </c>
      <c r="B18" s="43" t="s">
        <v>9</v>
      </c>
      <c r="C18" s="43" t="s">
        <v>19</v>
      </c>
      <c r="D18" s="42">
        <v>1746</v>
      </c>
      <c r="E18" s="44">
        <f t="shared" si="0"/>
        <v>2444.3999999999996</v>
      </c>
    </row>
    <row r="19" spans="1:5" x14ac:dyDescent="0.25">
      <c r="A19" s="42">
        <v>6</v>
      </c>
      <c r="B19" s="43" t="s">
        <v>10</v>
      </c>
      <c r="C19" s="43" t="s">
        <v>18</v>
      </c>
      <c r="D19" s="42">
        <v>2304</v>
      </c>
      <c r="E19" s="44">
        <f t="shared" si="0"/>
        <v>3225.6</v>
      </c>
    </row>
    <row r="20" spans="1:5" x14ac:dyDescent="0.25">
      <c r="A20" s="42">
        <v>7</v>
      </c>
      <c r="B20" s="43" t="s">
        <v>11</v>
      </c>
      <c r="C20" s="43" t="s">
        <v>47</v>
      </c>
      <c r="D20" s="42">
        <v>1553</v>
      </c>
      <c r="E20" s="44">
        <f t="shared" si="0"/>
        <v>2174.1999999999998</v>
      </c>
    </row>
    <row r="21" spans="1:5" x14ac:dyDescent="0.25">
      <c r="A21" s="42">
        <v>8</v>
      </c>
      <c r="B21" s="43" t="s">
        <v>12</v>
      </c>
      <c r="C21" s="43" t="s">
        <v>21</v>
      </c>
      <c r="D21" s="42">
        <v>1553</v>
      </c>
      <c r="E21" s="44">
        <f t="shared" si="0"/>
        <v>2174.1999999999998</v>
      </c>
    </row>
    <row r="22" spans="1:5" x14ac:dyDescent="0.25">
      <c r="A22" s="42">
        <v>9</v>
      </c>
      <c r="B22" s="43" t="s">
        <v>13</v>
      </c>
      <c r="C22" s="43" t="s">
        <v>19</v>
      </c>
      <c r="D22" s="42">
        <v>2630</v>
      </c>
      <c r="E22" s="44">
        <f t="shared" si="0"/>
        <v>3681.9999999999995</v>
      </c>
    </row>
    <row r="23" spans="1:5" x14ac:dyDescent="0.25">
      <c r="A23" s="42">
        <v>10</v>
      </c>
      <c r="B23" s="43" t="s">
        <v>14</v>
      </c>
      <c r="C23" s="43" t="s">
        <v>19</v>
      </c>
      <c r="D23" s="42">
        <v>2438</v>
      </c>
      <c r="E23" s="44">
        <f t="shared" si="0"/>
        <v>3413.2</v>
      </c>
    </row>
    <row r="24" spans="1:5" x14ac:dyDescent="0.25">
      <c r="A24" s="42">
        <v>11</v>
      </c>
      <c r="B24" s="43" t="s">
        <v>76</v>
      </c>
      <c r="C24" s="43" t="s">
        <v>19</v>
      </c>
      <c r="D24" s="42">
        <v>1553</v>
      </c>
      <c r="E24" s="44">
        <f t="shared" si="0"/>
        <v>2174.1999999999998</v>
      </c>
    </row>
    <row r="25" spans="1:5" x14ac:dyDescent="0.25">
      <c r="A25" s="42">
        <v>12</v>
      </c>
      <c r="B25" s="43" t="s">
        <v>60</v>
      </c>
      <c r="C25" s="43" t="s">
        <v>61</v>
      </c>
      <c r="D25" s="42">
        <v>1550</v>
      </c>
      <c r="E25" s="44">
        <f t="shared" si="0"/>
        <v>2170</v>
      </c>
    </row>
    <row r="26" spans="1:5" x14ac:dyDescent="0.25">
      <c r="A26" s="42">
        <v>13</v>
      </c>
      <c r="B26" s="43" t="s">
        <v>23</v>
      </c>
      <c r="C26" s="43" t="s">
        <v>39</v>
      </c>
      <c r="D26" s="42">
        <v>1621</v>
      </c>
      <c r="E26" s="44">
        <f t="shared" si="0"/>
        <v>2269.3999999999996</v>
      </c>
    </row>
    <row r="27" spans="1:5" x14ac:dyDescent="0.25">
      <c r="A27" s="42">
        <v>14</v>
      </c>
      <c r="B27" s="43" t="s">
        <v>24</v>
      </c>
      <c r="C27" s="43" t="s">
        <v>40</v>
      </c>
      <c r="D27" s="42">
        <v>1553</v>
      </c>
      <c r="E27" s="44">
        <f t="shared" si="0"/>
        <v>2174.1999999999998</v>
      </c>
    </row>
    <row r="28" spans="1:5" x14ac:dyDescent="0.25">
      <c r="A28" s="42">
        <v>15</v>
      </c>
      <c r="B28" s="43" t="s">
        <v>95</v>
      </c>
      <c r="C28" s="43" t="s">
        <v>22</v>
      </c>
      <c r="D28" s="42">
        <v>1704</v>
      </c>
      <c r="E28" s="44">
        <f t="shared" si="0"/>
        <v>2385.6</v>
      </c>
    </row>
    <row r="29" spans="1:5" x14ac:dyDescent="0.25">
      <c r="A29" s="42">
        <v>16</v>
      </c>
      <c r="B29" s="43" t="s">
        <v>25</v>
      </c>
      <c r="C29" s="43" t="s">
        <v>22</v>
      </c>
      <c r="D29" s="42">
        <v>1652</v>
      </c>
      <c r="E29" s="44">
        <f t="shared" si="0"/>
        <v>2312.7999999999997</v>
      </c>
    </row>
    <row r="30" spans="1:5" x14ac:dyDescent="0.25">
      <c r="A30" s="42">
        <v>17</v>
      </c>
      <c r="B30" s="43" t="s">
        <v>26</v>
      </c>
      <c r="C30" s="43" t="s">
        <v>22</v>
      </c>
      <c r="D30" s="42">
        <v>1652</v>
      </c>
      <c r="E30" s="44">
        <f t="shared" si="0"/>
        <v>2312.7999999999997</v>
      </c>
    </row>
    <row r="31" spans="1:5" x14ac:dyDescent="0.25">
      <c r="A31" s="42">
        <v>18</v>
      </c>
      <c r="B31" s="43" t="s">
        <v>27</v>
      </c>
      <c r="C31" s="43" t="s">
        <v>22</v>
      </c>
      <c r="D31" s="42">
        <v>1586</v>
      </c>
      <c r="E31" s="44">
        <f t="shared" si="0"/>
        <v>2220.3999999999996</v>
      </c>
    </row>
    <row r="32" spans="1:5" x14ac:dyDescent="0.25">
      <c r="A32" s="42">
        <v>19</v>
      </c>
      <c r="B32" s="43" t="s">
        <v>28</v>
      </c>
      <c r="C32" s="43" t="s">
        <v>43</v>
      </c>
      <c r="D32" s="42">
        <v>1573</v>
      </c>
      <c r="E32" s="44">
        <f t="shared" si="0"/>
        <v>2202.1999999999998</v>
      </c>
    </row>
    <row r="33" spans="1:5" x14ac:dyDescent="0.25">
      <c r="A33" s="42">
        <v>20</v>
      </c>
      <c r="B33" s="43" t="s">
        <v>62</v>
      </c>
      <c r="C33" s="43" t="s">
        <v>43</v>
      </c>
      <c r="D33" s="42">
        <v>1573</v>
      </c>
      <c r="E33" s="44">
        <f t="shared" si="0"/>
        <v>2202.1999999999998</v>
      </c>
    </row>
    <row r="34" spans="1:5" x14ac:dyDescent="0.25">
      <c r="A34" s="42">
        <v>21</v>
      </c>
      <c r="B34" s="43" t="s">
        <v>29</v>
      </c>
      <c r="C34" s="43" t="s">
        <v>22</v>
      </c>
      <c r="D34" s="42">
        <v>1652</v>
      </c>
      <c r="E34" s="44">
        <f t="shared" si="0"/>
        <v>2312.7999999999997</v>
      </c>
    </row>
    <row r="35" spans="1:5" x14ac:dyDescent="0.25">
      <c r="A35" s="42">
        <v>22</v>
      </c>
      <c r="B35" s="43" t="s">
        <v>49</v>
      </c>
      <c r="C35" s="43" t="s">
        <v>20</v>
      </c>
      <c r="D35" s="42">
        <v>1746</v>
      </c>
      <c r="E35" s="44">
        <f t="shared" si="0"/>
        <v>2444.3999999999996</v>
      </c>
    </row>
    <row r="36" spans="1:5" x14ac:dyDescent="0.25">
      <c r="A36" s="42">
        <v>23</v>
      </c>
      <c r="B36" s="43" t="s">
        <v>30</v>
      </c>
      <c r="C36" s="43" t="s">
        <v>40</v>
      </c>
      <c r="D36" s="42">
        <v>1553</v>
      </c>
      <c r="E36" s="44">
        <f t="shared" si="0"/>
        <v>2174.1999999999998</v>
      </c>
    </row>
    <row r="37" spans="1:5" x14ac:dyDescent="0.25">
      <c r="A37" s="42">
        <v>24</v>
      </c>
      <c r="B37" s="43" t="s">
        <v>31</v>
      </c>
      <c r="C37" s="43" t="s">
        <v>40</v>
      </c>
      <c r="D37" s="42">
        <v>1553</v>
      </c>
      <c r="E37" s="44">
        <f t="shared" si="0"/>
        <v>2174.1999999999998</v>
      </c>
    </row>
    <row r="38" spans="1:5" x14ac:dyDescent="0.25">
      <c r="A38" s="42">
        <v>25</v>
      </c>
      <c r="B38" s="43" t="s">
        <v>32</v>
      </c>
      <c r="C38" s="43" t="s">
        <v>22</v>
      </c>
      <c r="D38" s="42">
        <v>1553</v>
      </c>
      <c r="E38" s="44">
        <f t="shared" si="0"/>
        <v>2174.1999999999998</v>
      </c>
    </row>
    <row r="39" spans="1:5" x14ac:dyDescent="0.25">
      <c r="A39" s="42">
        <v>26</v>
      </c>
      <c r="B39" s="43" t="s">
        <v>33</v>
      </c>
      <c r="C39" s="43" t="s">
        <v>22</v>
      </c>
      <c r="D39" s="42">
        <v>1553</v>
      </c>
      <c r="E39" s="44">
        <f t="shared" si="0"/>
        <v>2174.1999999999998</v>
      </c>
    </row>
    <row r="40" spans="1:5" x14ac:dyDescent="0.25">
      <c r="A40" s="42">
        <v>27</v>
      </c>
      <c r="B40" s="43" t="s">
        <v>34</v>
      </c>
      <c r="C40" s="43" t="s">
        <v>22</v>
      </c>
      <c r="D40" s="42">
        <v>1553</v>
      </c>
      <c r="E40" s="44">
        <f t="shared" si="0"/>
        <v>2174.1999999999998</v>
      </c>
    </row>
    <row r="41" spans="1:5" x14ac:dyDescent="0.25">
      <c r="A41" s="42">
        <v>28</v>
      </c>
      <c r="B41" s="43" t="s">
        <v>36</v>
      </c>
      <c r="C41" s="43" t="s">
        <v>22</v>
      </c>
      <c r="D41" s="42">
        <v>1553</v>
      </c>
      <c r="E41" s="44">
        <f t="shared" si="0"/>
        <v>2174.1999999999998</v>
      </c>
    </row>
    <row r="42" spans="1:5" x14ac:dyDescent="0.25">
      <c r="A42" s="42">
        <v>29</v>
      </c>
      <c r="B42" s="43" t="s">
        <v>37</v>
      </c>
      <c r="C42" s="43" t="s">
        <v>22</v>
      </c>
      <c r="D42" s="42">
        <v>1553</v>
      </c>
      <c r="E42" s="44">
        <f t="shared" si="0"/>
        <v>2174.1999999999998</v>
      </c>
    </row>
    <row r="43" spans="1:5" x14ac:dyDescent="0.25">
      <c r="A43" s="42">
        <v>30</v>
      </c>
      <c r="B43" s="43" t="s">
        <v>38</v>
      </c>
      <c r="C43" s="43" t="s">
        <v>42</v>
      </c>
      <c r="D43" s="42">
        <v>1553</v>
      </c>
      <c r="E43" s="44">
        <f t="shared" si="0"/>
        <v>2174.1999999999998</v>
      </c>
    </row>
    <row r="44" spans="1:5" ht="8.25" customHeight="1" x14ac:dyDescent="0.25">
      <c r="A44" s="45"/>
      <c r="B44" s="32"/>
      <c r="C44" s="46"/>
      <c r="D44" s="33"/>
      <c r="E44" s="47"/>
    </row>
    <row r="45" spans="1:5" x14ac:dyDescent="0.25">
      <c r="A45" s="48"/>
      <c r="B45" s="54" t="s">
        <v>94</v>
      </c>
      <c r="C45" s="49"/>
      <c r="D45" s="50">
        <f>SUM(D14:D44)</f>
        <v>55194</v>
      </c>
      <c r="E45" s="51">
        <f>SUM(E14:E44)</f>
        <v>77271.599999999977</v>
      </c>
    </row>
    <row r="47" spans="1:5" x14ac:dyDescent="0.25">
      <c r="C47" s="26" t="s">
        <v>50</v>
      </c>
    </row>
    <row r="48" spans="1:5" x14ac:dyDescent="0.25">
      <c r="C48" s="26"/>
      <c r="D48" s="25"/>
      <c r="E48" s="25"/>
    </row>
    <row r="49" spans="3:5" x14ac:dyDescent="0.25">
      <c r="C49" s="26" t="s">
        <v>6</v>
      </c>
      <c r="D49" s="25"/>
      <c r="E49" s="25"/>
    </row>
  </sheetData>
  <mergeCells count="1">
    <mergeCell ref="B4:E4"/>
  </mergeCells>
  <pageMargins left="0.70866141732283472" right="0.11811023622047245" top="0.74803149606299213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9"/>
  <sheetViews>
    <sheetView topLeftCell="A3" workbookViewId="0">
      <selection activeCell="M33" sqref="M33"/>
    </sheetView>
  </sheetViews>
  <sheetFormatPr defaultColWidth="9.140625" defaultRowHeight="15.75" x14ac:dyDescent="0.25"/>
  <cols>
    <col min="1" max="1" width="6.85546875" style="25" customWidth="1"/>
    <col min="2" max="2" width="28.28515625" style="25" customWidth="1"/>
    <col min="3" max="3" width="19.42578125" style="25" customWidth="1"/>
    <col min="4" max="4" width="17.140625" style="26" customWidth="1"/>
    <col min="5" max="5" width="18.5703125" style="26" customWidth="1"/>
    <col min="6" max="6" width="15.5703125" style="26" customWidth="1"/>
    <col min="7" max="9" width="10.140625" style="25" customWidth="1"/>
    <col min="10" max="10" width="6.85546875" style="25" customWidth="1"/>
    <col min="11" max="11" width="8" style="25" customWidth="1"/>
    <col min="12" max="12" width="7.7109375" style="25" customWidth="1"/>
    <col min="13" max="13" width="10.5703125" style="25" customWidth="1"/>
    <col min="14" max="16384" width="9.140625" style="25"/>
  </cols>
  <sheetData>
    <row r="1" spans="1:19" x14ac:dyDescent="0.25">
      <c r="A1" s="25" t="s">
        <v>45</v>
      </c>
    </row>
    <row r="4" spans="1:19" x14ac:dyDescent="0.25">
      <c r="B4" s="87"/>
      <c r="C4" s="87"/>
      <c r="D4" s="87"/>
      <c r="E4" s="87"/>
    </row>
    <row r="5" spans="1:19" x14ac:dyDescent="0.25">
      <c r="B5" s="29"/>
      <c r="C5" s="30"/>
      <c r="D5" s="31"/>
    </row>
    <row r="8" spans="1:19" x14ac:dyDescent="0.25">
      <c r="A8" s="32" t="s">
        <v>0</v>
      </c>
      <c r="B8" s="32"/>
      <c r="C8" s="32"/>
      <c r="D8" s="33" t="s">
        <v>77</v>
      </c>
      <c r="E8" s="33"/>
      <c r="F8" s="26" t="s">
        <v>107</v>
      </c>
      <c r="G8" s="25" t="s">
        <v>101</v>
      </c>
      <c r="H8" s="25" t="s">
        <v>102</v>
      </c>
      <c r="I8" s="25" t="s">
        <v>112</v>
      </c>
      <c r="J8" s="25" t="s">
        <v>103</v>
      </c>
      <c r="K8" s="25" t="s">
        <v>104</v>
      </c>
      <c r="L8" s="25" t="s">
        <v>105</v>
      </c>
      <c r="M8" s="25" t="s">
        <v>94</v>
      </c>
    </row>
    <row r="9" spans="1:19" x14ac:dyDescent="0.25">
      <c r="A9" s="34"/>
      <c r="B9" s="34"/>
      <c r="C9" s="34"/>
      <c r="D9" s="35" t="s">
        <v>78</v>
      </c>
      <c r="E9" s="35" t="s">
        <v>99</v>
      </c>
      <c r="F9" s="26" t="s">
        <v>108</v>
      </c>
      <c r="G9" s="25" t="s">
        <v>100</v>
      </c>
      <c r="H9" s="25" t="s">
        <v>100</v>
      </c>
      <c r="I9" s="25" t="s">
        <v>100</v>
      </c>
      <c r="L9" s="25" t="s">
        <v>106</v>
      </c>
    </row>
    <row r="10" spans="1:19" x14ac:dyDescent="0.25">
      <c r="A10" s="34" t="s">
        <v>1</v>
      </c>
      <c r="B10" s="35" t="s">
        <v>85</v>
      </c>
      <c r="C10" s="35" t="s">
        <v>3</v>
      </c>
      <c r="D10" s="36" t="s">
        <v>79</v>
      </c>
      <c r="E10" s="37" t="s">
        <v>97</v>
      </c>
      <c r="F10" s="57"/>
      <c r="J10" s="61">
        <v>0.1</v>
      </c>
      <c r="K10" s="61">
        <v>0.15</v>
      </c>
      <c r="L10" s="60">
        <v>0.125</v>
      </c>
    </row>
    <row r="11" spans="1:19" x14ac:dyDescent="0.25">
      <c r="A11" s="34"/>
      <c r="B11" s="34"/>
      <c r="C11" s="34"/>
      <c r="D11" s="36"/>
      <c r="E11" s="37" t="s">
        <v>98</v>
      </c>
      <c r="F11" s="57"/>
    </row>
    <row r="12" spans="1:19" x14ac:dyDescent="0.25">
      <c r="A12" s="38"/>
      <c r="B12" s="38"/>
      <c r="C12" s="38"/>
      <c r="D12" s="39"/>
      <c r="E12" s="40"/>
      <c r="F12" s="58"/>
      <c r="M12" s="62"/>
    </row>
    <row r="13" spans="1:19" x14ac:dyDescent="0.25">
      <c r="A13" s="41">
        <v>0</v>
      </c>
      <c r="B13" s="41">
        <v>1</v>
      </c>
      <c r="C13" s="41">
        <v>2</v>
      </c>
      <c r="D13" s="41">
        <v>5</v>
      </c>
      <c r="E13" s="41">
        <v>6</v>
      </c>
      <c r="M13" s="62"/>
    </row>
    <row r="14" spans="1:19" x14ac:dyDescent="0.25">
      <c r="A14" s="42">
        <v>1</v>
      </c>
      <c r="B14" s="43" t="s">
        <v>16</v>
      </c>
      <c r="C14" s="43" t="s">
        <v>17</v>
      </c>
      <c r="D14" s="42">
        <v>3484</v>
      </c>
      <c r="E14" s="44">
        <f>D14*140%</f>
        <v>4877.5999999999995</v>
      </c>
      <c r="F14" s="59">
        <v>3097</v>
      </c>
      <c r="G14" s="25">
        <v>25</v>
      </c>
      <c r="H14" s="25">
        <v>0</v>
      </c>
      <c r="L14" s="62">
        <f>F14*12.5%</f>
        <v>387.125</v>
      </c>
      <c r="M14" s="62">
        <f>F14+I14+J14+K14+L14</f>
        <v>3484.125</v>
      </c>
      <c r="N14" s="62">
        <f>D14-M14</f>
        <v>-0.125</v>
      </c>
      <c r="O14" s="62"/>
      <c r="R14" s="25" t="s">
        <v>111</v>
      </c>
      <c r="S14" s="60">
        <v>7.4999999999999997E-2</v>
      </c>
    </row>
    <row r="15" spans="1:19" x14ac:dyDescent="0.25">
      <c r="A15" s="42">
        <v>2</v>
      </c>
      <c r="B15" s="43" t="s">
        <v>6</v>
      </c>
      <c r="C15" s="43" t="s">
        <v>18</v>
      </c>
      <c r="D15" s="42">
        <v>2764</v>
      </c>
      <c r="E15" s="44">
        <f t="shared" ref="E15:E43" si="0">D15*140%</f>
        <v>3869.6</v>
      </c>
      <c r="F15" s="59">
        <v>1881</v>
      </c>
      <c r="G15" s="25">
        <v>25</v>
      </c>
      <c r="H15" s="25">
        <v>22.5</v>
      </c>
      <c r="I15" s="62">
        <f>F15*H15%</f>
        <v>423.22500000000002</v>
      </c>
      <c r="J15" s="62">
        <f>(F15+I15)*10%</f>
        <v>230.42250000000001</v>
      </c>
      <c r="M15" s="62">
        <f>F15+I15+J15+K15+L15</f>
        <v>2534.6475</v>
      </c>
      <c r="N15" s="62">
        <f t="shared" ref="N15:N43" si="1">D15-M15</f>
        <v>229.35249999999996</v>
      </c>
      <c r="O15" s="62"/>
      <c r="R15" s="25" t="s">
        <v>74</v>
      </c>
      <c r="S15" s="60">
        <v>0.125</v>
      </c>
    </row>
    <row r="16" spans="1:19" x14ac:dyDescent="0.25">
      <c r="A16" s="42">
        <v>3</v>
      </c>
      <c r="B16" s="43" t="s">
        <v>7</v>
      </c>
      <c r="C16" s="43" t="s">
        <v>18</v>
      </c>
      <c r="D16" s="42">
        <v>2579</v>
      </c>
      <c r="E16" s="44">
        <f t="shared" si="0"/>
        <v>3610.6</v>
      </c>
      <c r="F16" s="59">
        <v>1881</v>
      </c>
      <c r="G16" s="25">
        <v>25</v>
      </c>
      <c r="H16" s="25">
        <v>22.5</v>
      </c>
      <c r="I16" s="62">
        <f t="shared" ref="I16:I43" si="2">F16*H16%</f>
        <v>423.22500000000002</v>
      </c>
      <c r="K16" s="62">
        <f>(F16+I16)*15%</f>
        <v>345.63374999999996</v>
      </c>
      <c r="M16" s="62">
        <f t="shared" ref="M16:M43" si="3">F16+I16+J16+K16+L16</f>
        <v>2649.8587499999999</v>
      </c>
      <c r="N16" s="62">
        <f t="shared" si="1"/>
        <v>-70.858749999999873</v>
      </c>
      <c r="O16" s="62"/>
      <c r="R16" s="25" t="s">
        <v>75</v>
      </c>
      <c r="S16" s="60">
        <v>0.17499999999999999</v>
      </c>
    </row>
    <row r="17" spans="1:19" x14ac:dyDescent="0.25">
      <c r="A17" s="42">
        <v>4</v>
      </c>
      <c r="B17" s="43" t="s">
        <v>8</v>
      </c>
      <c r="C17" s="43" t="s">
        <v>18</v>
      </c>
      <c r="D17" s="42">
        <v>2304</v>
      </c>
      <c r="E17" s="44">
        <f t="shared" si="0"/>
        <v>3225.6</v>
      </c>
      <c r="F17" s="59">
        <v>1881</v>
      </c>
      <c r="G17" s="25">
        <v>25</v>
      </c>
      <c r="H17" s="25">
        <v>22.5</v>
      </c>
      <c r="I17" s="62">
        <f t="shared" si="2"/>
        <v>423.22500000000002</v>
      </c>
      <c r="M17" s="62">
        <f t="shared" si="3"/>
        <v>2304.2249999999999</v>
      </c>
      <c r="N17" s="62">
        <f t="shared" si="1"/>
        <v>-0.22499999999990905</v>
      </c>
      <c r="O17" s="62"/>
      <c r="R17" s="25" t="s">
        <v>109</v>
      </c>
      <c r="S17" s="61">
        <v>0.2</v>
      </c>
    </row>
    <row r="18" spans="1:19" x14ac:dyDescent="0.25">
      <c r="A18" s="42">
        <v>5</v>
      </c>
      <c r="B18" s="43" t="s">
        <v>9</v>
      </c>
      <c r="C18" s="43" t="s">
        <v>19</v>
      </c>
      <c r="D18" s="42">
        <v>1746</v>
      </c>
      <c r="E18" s="44">
        <f t="shared" si="0"/>
        <v>2444.3999999999996</v>
      </c>
      <c r="F18" s="59">
        <v>1321</v>
      </c>
      <c r="G18" s="25">
        <v>11</v>
      </c>
      <c r="H18" s="25">
        <v>17.5</v>
      </c>
      <c r="I18" s="62">
        <f t="shared" si="2"/>
        <v>231.17499999999998</v>
      </c>
      <c r="L18" s="62">
        <f>(F18+I18)*12.5%</f>
        <v>194.02187499999999</v>
      </c>
      <c r="M18" s="62">
        <f t="shared" si="3"/>
        <v>1746.1968749999999</v>
      </c>
      <c r="N18" s="62">
        <f t="shared" si="1"/>
        <v>-0.19687499999986358</v>
      </c>
      <c r="O18" s="62"/>
      <c r="R18" s="25" t="s">
        <v>110</v>
      </c>
      <c r="S18" s="60">
        <v>0.22500000000000001</v>
      </c>
    </row>
    <row r="19" spans="1:19" x14ac:dyDescent="0.25">
      <c r="A19" s="42">
        <v>6</v>
      </c>
      <c r="B19" s="43" t="s">
        <v>10</v>
      </c>
      <c r="C19" s="43" t="s">
        <v>18</v>
      </c>
      <c r="D19" s="42">
        <v>2304</v>
      </c>
      <c r="E19" s="44">
        <f t="shared" si="0"/>
        <v>3225.6</v>
      </c>
      <c r="F19" s="59">
        <v>1881</v>
      </c>
      <c r="G19" s="25">
        <v>25</v>
      </c>
      <c r="H19" s="25">
        <v>22.5</v>
      </c>
      <c r="I19" s="62">
        <f t="shared" si="2"/>
        <v>423.22500000000002</v>
      </c>
      <c r="M19" s="62">
        <f t="shared" si="3"/>
        <v>2304.2249999999999</v>
      </c>
      <c r="N19" s="62">
        <f t="shared" si="1"/>
        <v>-0.22499999999990905</v>
      </c>
      <c r="O19" s="62"/>
    </row>
    <row r="20" spans="1:19" x14ac:dyDescent="0.25">
      <c r="A20" s="42">
        <v>7</v>
      </c>
      <c r="B20" s="43" t="s">
        <v>11</v>
      </c>
      <c r="C20" s="43" t="s">
        <v>47</v>
      </c>
      <c r="D20" s="42">
        <v>1553</v>
      </c>
      <c r="E20" s="44">
        <f t="shared" si="0"/>
        <v>2174.1999999999998</v>
      </c>
      <c r="F20" s="59">
        <v>1268</v>
      </c>
      <c r="G20" s="25">
        <v>25</v>
      </c>
      <c r="H20" s="25">
        <v>22.5</v>
      </c>
      <c r="I20" s="62">
        <f t="shared" si="2"/>
        <v>285.3</v>
      </c>
      <c r="M20" s="62">
        <f t="shared" si="3"/>
        <v>1553.3</v>
      </c>
      <c r="N20" s="62">
        <f t="shared" si="1"/>
        <v>-0.29999999999995453</v>
      </c>
      <c r="O20" s="62"/>
    </row>
    <row r="21" spans="1:19" x14ac:dyDescent="0.25">
      <c r="A21" s="42">
        <v>8</v>
      </c>
      <c r="B21" s="43" t="s">
        <v>12</v>
      </c>
      <c r="C21" s="43" t="s">
        <v>21</v>
      </c>
      <c r="D21" s="42">
        <v>1553</v>
      </c>
      <c r="E21" s="44">
        <f t="shared" si="0"/>
        <v>2174.1999999999998</v>
      </c>
      <c r="F21" s="59">
        <v>1294</v>
      </c>
      <c r="G21" s="25">
        <v>21</v>
      </c>
      <c r="H21" s="25">
        <v>20</v>
      </c>
      <c r="I21" s="62">
        <f t="shared" si="2"/>
        <v>258.8</v>
      </c>
      <c r="M21" s="62">
        <f t="shared" si="3"/>
        <v>1552.8</v>
      </c>
      <c r="N21" s="62">
        <f t="shared" si="1"/>
        <v>0.20000000000004547</v>
      </c>
      <c r="O21" s="62"/>
    </row>
    <row r="22" spans="1:19" x14ac:dyDescent="0.25">
      <c r="A22" s="42">
        <v>9</v>
      </c>
      <c r="B22" s="43" t="s">
        <v>13</v>
      </c>
      <c r="C22" s="43" t="s">
        <v>19</v>
      </c>
      <c r="D22" s="42">
        <v>2630</v>
      </c>
      <c r="E22" s="44">
        <f t="shared" si="0"/>
        <v>3681.9999999999995</v>
      </c>
      <c r="F22" s="59">
        <v>1990</v>
      </c>
      <c r="G22" s="25">
        <v>11</v>
      </c>
      <c r="H22" s="25">
        <v>17.5</v>
      </c>
      <c r="I22" s="62">
        <f t="shared" si="2"/>
        <v>348.25</v>
      </c>
      <c r="L22" s="62">
        <f>(F22+I22)*12.5%</f>
        <v>292.28125</v>
      </c>
      <c r="M22" s="62">
        <f t="shared" si="3"/>
        <v>2630.53125</v>
      </c>
      <c r="N22" s="62">
        <f t="shared" si="1"/>
        <v>-0.53125</v>
      </c>
      <c r="O22" s="62"/>
    </row>
    <row r="23" spans="1:19" x14ac:dyDescent="0.25">
      <c r="A23" s="42">
        <v>10</v>
      </c>
      <c r="B23" s="43" t="s">
        <v>14</v>
      </c>
      <c r="C23" s="43" t="s">
        <v>19</v>
      </c>
      <c r="D23" s="42">
        <v>2438</v>
      </c>
      <c r="E23" s="44">
        <f t="shared" si="0"/>
        <v>3413.2</v>
      </c>
      <c r="F23" s="59">
        <v>1990</v>
      </c>
      <c r="G23" s="25">
        <v>25</v>
      </c>
      <c r="H23" s="25">
        <v>22.5</v>
      </c>
      <c r="I23" s="62">
        <f>F23*H23%</f>
        <v>447.75</v>
      </c>
      <c r="M23" s="62">
        <f t="shared" si="3"/>
        <v>2437.75</v>
      </c>
      <c r="N23" s="62">
        <f t="shared" si="1"/>
        <v>0.25</v>
      </c>
      <c r="O23" s="62"/>
    </row>
    <row r="24" spans="1:19" x14ac:dyDescent="0.25">
      <c r="A24" s="42">
        <v>11</v>
      </c>
      <c r="B24" s="43" t="s">
        <v>76</v>
      </c>
      <c r="C24" s="43" t="s">
        <v>19</v>
      </c>
      <c r="D24" s="42">
        <v>1553</v>
      </c>
      <c r="E24" s="44">
        <f t="shared" si="0"/>
        <v>2174.1999999999998</v>
      </c>
      <c r="F24" s="59">
        <v>1321</v>
      </c>
      <c r="G24" s="25">
        <v>11</v>
      </c>
      <c r="H24" s="25">
        <v>17.5</v>
      </c>
      <c r="I24" s="62">
        <f t="shared" si="2"/>
        <v>231.17499999999998</v>
      </c>
      <c r="M24" s="62">
        <f t="shared" si="3"/>
        <v>1552.175</v>
      </c>
      <c r="N24" s="62">
        <f t="shared" si="1"/>
        <v>0.82500000000004547</v>
      </c>
      <c r="O24" s="62"/>
    </row>
    <row r="25" spans="1:19" x14ac:dyDescent="0.25">
      <c r="A25" s="42">
        <v>12</v>
      </c>
      <c r="B25" s="43" t="s">
        <v>60</v>
      </c>
      <c r="C25" s="43" t="s">
        <v>61</v>
      </c>
      <c r="D25" s="42">
        <v>1550</v>
      </c>
      <c r="E25" s="44">
        <f t="shared" si="0"/>
        <v>2170</v>
      </c>
      <c r="F25" s="59">
        <v>1550</v>
      </c>
      <c r="G25" s="25">
        <v>1</v>
      </c>
      <c r="H25" s="25">
        <v>0</v>
      </c>
      <c r="I25" s="62">
        <f t="shared" si="2"/>
        <v>0</v>
      </c>
      <c r="M25" s="62">
        <f t="shared" si="3"/>
        <v>1550</v>
      </c>
      <c r="N25" s="62">
        <f t="shared" si="1"/>
        <v>0</v>
      </c>
      <c r="O25" s="62"/>
    </row>
    <row r="26" spans="1:19" x14ac:dyDescent="0.25">
      <c r="A26" s="42">
        <v>13</v>
      </c>
      <c r="B26" s="43" t="s">
        <v>23</v>
      </c>
      <c r="C26" s="43" t="s">
        <v>39</v>
      </c>
      <c r="D26" s="42">
        <v>1621</v>
      </c>
      <c r="E26" s="44">
        <f t="shared" si="0"/>
        <v>2269.3999999999996</v>
      </c>
      <c r="F26" s="59">
        <v>1323</v>
      </c>
      <c r="G26" s="25">
        <v>25</v>
      </c>
      <c r="H26" s="25">
        <v>22.5</v>
      </c>
      <c r="I26" s="62">
        <f t="shared" si="2"/>
        <v>297.67500000000001</v>
      </c>
      <c r="M26" s="62">
        <f t="shared" si="3"/>
        <v>1620.675</v>
      </c>
      <c r="N26" s="62">
        <f t="shared" si="1"/>
        <v>0.32500000000004547</v>
      </c>
      <c r="O26" s="62"/>
    </row>
    <row r="27" spans="1:19" x14ac:dyDescent="0.25">
      <c r="A27" s="42">
        <v>14</v>
      </c>
      <c r="B27" s="43" t="s">
        <v>24</v>
      </c>
      <c r="C27" s="43" t="s">
        <v>40</v>
      </c>
      <c r="D27" s="42">
        <v>1553</v>
      </c>
      <c r="E27" s="44">
        <f t="shared" si="0"/>
        <v>2174.1999999999998</v>
      </c>
      <c r="F27" s="59">
        <v>1445</v>
      </c>
      <c r="G27" s="25">
        <v>3.5</v>
      </c>
      <c r="H27" s="25">
        <v>7.5</v>
      </c>
      <c r="I27" s="62">
        <f t="shared" si="2"/>
        <v>108.375</v>
      </c>
      <c r="M27" s="62">
        <f t="shared" si="3"/>
        <v>1553.375</v>
      </c>
      <c r="N27" s="62">
        <f t="shared" si="1"/>
        <v>-0.375</v>
      </c>
      <c r="O27" s="62"/>
    </row>
    <row r="28" spans="1:19" x14ac:dyDescent="0.25">
      <c r="A28" s="42">
        <v>15</v>
      </c>
      <c r="B28" s="43" t="s">
        <v>95</v>
      </c>
      <c r="C28" s="43" t="s">
        <v>22</v>
      </c>
      <c r="D28" s="42">
        <v>1704</v>
      </c>
      <c r="E28" s="44">
        <f t="shared" si="0"/>
        <v>2385.6</v>
      </c>
      <c r="F28" s="59">
        <v>1450</v>
      </c>
      <c r="G28" s="25">
        <v>11</v>
      </c>
      <c r="H28" s="25">
        <v>17.5</v>
      </c>
      <c r="I28" s="62">
        <f t="shared" si="2"/>
        <v>253.74999999999997</v>
      </c>
      <c r="M28" s="62">
        <f t="shared" si="3"/>
        <v>1703.75</v>
      </c>
      <c r="N28" s="62">
        <f t="shared" si="1"/>
        <v>0.25</v>
      </c>
      <c r="O28" s="62"/>
    </row>
    <row r="29" spans="1:19" x14ac:dyDescent="0.25">
      <c r="A29" s="42">
        <v>16</v>
      </c>
      <c r="B29" s="43" t="s">
        <v>25</v>
      </c>
      <c r="C29" s="43" t="s">
        <v>22</v>
      </c>
      <c r="D29" s="42">
        <v>1652</v>
      </c>
      <c r="E29" s="44">
        <f t="shared" si="0"/>
        <v>2312.7999999999997</v>
      </c>
      <c r="F29" s="59">
        <v>1348</v>
      </c>
      <c r="G29" s="25">
        <v>25</v>
      </c>
      <c r="H29" s="25">
        <v>22.5</v>
      </c>
      <c r="I29" s="62">
        <f t="shared" si="2"/>
        <v>303.3</v>
      </c>
      <c r="M29" s="62">
        <f t="shared" si="3"/>
        <v>1651.3</v>
      </c>
      <c r="N29" s="62">
        <f t="shared" si="1"/>
        <v>0.70000000000004547</v>
      </c>
      <c r="O29" s="62"/>
    </row>
    <row r="30" spans="1:19" x14ac:dyDescent="0.25">
      <c r="A30" s="42">
        <v>17</v>
      </c>
      <c r="B30" s="43" t="s">
        <v>26</v>
      </c>
      <c r="C30" s="43" t="s">
        <v>22</v>
      </c>
      <c r="D30" s="42">
        <v>1652</v>
      </c>
      <c r="E30" s="44">
        <f t="shared" si="0"/>
        <v>2312.7999999999997</v>
      </c>
      <c r="F30" s="59">
        <v>1348</v>
      </c>
      <c r="G30" s="25">
        <v>25</v>
      </c>
      <c r="H30" s="25">
        <v>22.5</v>
      </c>
      <c r="I30" s="62">
        <f t="shared" si="2"/>
        <v>303.3</v>
      </c>
      <c r="M30" s="62">
        <f t="shared" si="3"/>
        <v>1651.3</v>
      </c>
      <c r="N30" s="62">
        <f t="shared" si="1"/>
        <v>0.70000000000004547</v>
      </c>
      <c r="O30" s="62"/>
    </row>
    <row r="31" spans="1:19" x14ac:dyDescent="0.25">
      <c r="A31" s="42">
        <v>18</v>
      </c>
      <c r="B31" s="43" t="s">
        <v>27</v>
      </c>
      <c r="C31" s="43" t="s">
        <v>22</v>
      </c>
      <c r="D31" s="42">
        <v>1586</v>
      </c>
      <c r="E31" s="44">
        <f t="shared" si="0"/>
        <v>2220.3999999999996</v>
      </c>
      <c r="F31" s="59">
        <v>1322</v>
      </c>
      <c r="G31" s="25">
        <v>21</v>
      </c>
      <c r="H31" s="25">
        <v>20</v>
      </c>
      <c r="I31" s="62">
        <f t="shared" si="2"/>
        <v>264.40000000000003</v>
      </c>
      <c r="M31" s="62">
        <f t="shared" si="3"/>
        <v>1586.4</v>
      </c>
      <c r="N31" s="62">
        <f t="shared" si="1"/>
        <v>-0.40000000000009095</v>
      </c>
      <c r="O31" s="62"/>
    </row>
    <row r="32" spans="1:19" x14ac:dyDescent="0.25">
      <c r="A32" s="42">
        <v>19</v>
      </c>
      <c r="B32" s="43" t="s">
        <v>28</v>
      </c>
      <c r="C32" s="43" t="s">
        <v>43</v>
      </c>
      <c r="D32" s="42">
        <v>1573</v>
      </c>
      <c r="E32" s="44">
        <f t="shared" si="0"/>
        <v>2202.1999999999998</v>
      </c>
      <c r="F32" s="59">
        <v>1284</v>
      </c>
      <c r="G32" s="25">
        <v>25</v>
      </c>
      <c r="H32" s="25">
        <v>22.5</v>
      </c>
      <c r="I32" s="62">
        <f t="shared" si="2"/>
        <v>288.90000000000003</v>
      </c>
      <c r="M32" s="62">
        <f t="shared" si="3"/>
        <v>1572.9</v>
      </c>
      <c r="N32" s="62">
        <f t="shared" si="1"/>
        <v>9.9999999999909051E-2</v>
      </c>
      <c r="O32" s="62"/>
    </row>
    <row r="33" spans="1:15" x14ac:dyDescent="0.25">
      <c r="A33" s="42">
        <v>20</v>
      </c>
      <c r="B33" s="43" t="s">
        <v>62</v>
      </c>
      <c r="C33" s="43" t="s">
        <v>43</v>
      </c>
      <c r="D33" s="42">
        <v>1573</v>
      </c>
      <c r="E33" s="44">
        <f t="shared" si="0"/>
        <v>2202.1999999999998</v>
      </c>
      <c r="F33" s="59">
        <v>1284</v>
      </c>
      <c r="G33" s="25">
        <v>25</v>
      </c>
      <c r="H33" s="25">
        <v>22.5</v>
      </c>
      <c r="I33" s="62">
        <f t="shared" si="2"/>
        <v>288.90000000000003</v>
      </c>
      <c r="M33" s="62">
        <f t="shared" si="3"/>
        <v>1572.9</v>
      </c>
      <c r="N33" s="62">
        <f t="shared" si="1"/>
        <v>9.9999999999909051E-2</v>
      </c>
      <c r="O33" s="62"/>
    </row>
    <row r="34" spans="1:15" x14ac:dyDescent="0.25">
      <c r="A34" s="42">
        <v>21</v>
      </c>
      <c r="B34" s="43" t="s">
        <v>29</v>
      </c>
      <c r="C34" s="43" t="s">
        <v>22</v>
      </c>
      <c r="D34" s="42">
        <v>1652</v>
      </c>
      <c r="E34" s="44">
        <f t="shared" si="0"/>
        <v>2312.7999999999997</v>
      </c>
      <c r="F34" s="59">
        <v>1348</v>
      </c>
      <c r="G34" s="25">
        <v>25</v>
      </c>
      <c r="H34" s="25">
        <v>22.5</v>
      </c>
      <c r="I34" s="62">
        <f t="shared" si="2"/>
        <v>303.3</v>
      </c>
      <c r="M34" s="62">
        <f t="shared" si="3"/>
        <v>1651.3</v>
      </c>
      <c r="N34" s="62">
        <f t="shared" si="1"/>
        <v>0.70000000000004547</v>
      </c>
      <c r="O34" s="62"/>
    </row>
    <row r="35" spans="1:15" x14ac:dyDescent="0.25">
      <c r="A35" s="42">
        <v>22</v>
      </c>
      <c r="B35" s="43" t="s">
        <v>49</v>
      </c>
      <c r="C35" s="43" t="s">
        <v>20</v>
      </c>
      <c r="D35" s="42">
        <v>1746</v>
      </c>
      <c r="E35" s="44">
        <f t="shared" si="0"/>
        <v>2444.3999999999996</v>
      </c>
      <c r="F35" s="59">
        <v>1552</v>
      </c>
      <c r="G35" s="25">
        <v>2.8</v>
      </c>
      <c r="H35" s="25">
        <v>0</v>
      </c>
      <c r="I35" s="62">
        <f t="shared" si="2"/>
        <v>0</v>
      </c>
      <c r="L35" s="25">
        <f>F35*12.5%</f>
        <v>194</v>
      </c>
      <c r="M35" s="62">
        <f t="shared" si="3"/>
        <v>1746</v>
      </c>
      <c r="N35" s="62">
        <f t="shared" si="1"/>
        <v>0</v>
      </c>
      <c r="O35" s="62"/>
    </row>
    <row r="36" spans="1:15" x14ac:dyDescent="0.25">
      <c r="A36" s="42">
        <v>23</v>
      </c>
      <c r="B36" s="43" t="s">
        <v>30</v>
      </c>
      <c r="C36" s="43" t="s">
        <v>40</v>
      </c>
      <c r="D36" s="42">
        <v>1553</v>
      </c>
      <c r="E36" s="44">
        <f t="shared" si="0"/>
        <v>2174.1999999999998</v>
      </c>
      <c r="F36" s="59">
        <v>1321</v>
      </c>
      <c r="G36" s="25">
        <v>10.3</v>
      </c>
      <c r="H36" s="25">
        <v>17.5</v>
      </c>
      <c r="I36" s="62">
        <f t="shared" si="2"/>
        <v>231.17499999999998</v>
      </c>
      <c r="M36" s="62">
        <f t="shared" si="3"/>
        <v>1552.175</v>
      </c>
      <c r="N36" s="62">
        <f t="shared" si="1"/>
        <v>0.82500000000004547</v>
      </c>
      <c r="O36" s="62"/>
    </row>
    <row r="37" spans="1:15" x14ac:dyDescent="0.25">
      <c r="A37" s="42">
        <v>24</v>
      </c>
      <c r="B37" s="43" t="s">
        <v>31</v>
      </c>
      <c r="C37" s="43" t="s">
        <v>40</v>
      </c>
      <c r="D37" s="42">
        <v>1553</v>
      </c>
      <c r="E37" s="44">
        <f t="shared" si="0"/>
        <v>2174.1999999999998</v>
      </c>
      <c r="F37" s="59">
        <v>1380</v>
      </c>
      <c r="G37" s="25">
        <v>8</v>
      </c>
      <c r="H37" s="25">
        <v>12.5</v>
      </c>
      <c r="I37" s="62">
        <f t="shared" si="2"/>
        <v>172.5</v>
      </c>
      <c r="M37" s="62">
        <f t="shared" si="3"/>
        <v>1552.5</v>
      </c>
      <c r="N37" s="62">
        <f t="shared" si="1"/>
        <v>0.5</v>
      </c>
      <c r="O37" s="62"/>
    </row>
    <row r="38" spans="1:15" x14ac:dyDescent="0.25">
      <c r="A38" s="42">
        <v>25</v>
      </c>
      <c r="B38" s="43" t="s">
        <v>32</v>
      </c>
      <c r="C38" s="43" t="s">
        <v>22</v>
      </c>
      <c r="D38" s="42">
        <v>1553</v>
      </c>
      <c r="E38" s="44">
        <f t="shared" si="0"/>
        <v>2174.1999999999998</v>
      </c>
      <c r="F38" s="59">
        <v>1321</v>
      </c>
      <c r="G38" s="25">
        <v>14</v>
      </c>
      <c r="H38" s="25">
        <v>17.5</v>
      </c>
      <c r="I38" s="62">
        <f t="shared" si="2"/>
        <v>231.17499999999998</v>
      </c>
      <c r="M38" s="62">
        <f t="shared" si="3"/>
        <v>1552.175</v>
      </c>
      <c r="N38" s="62">
        <f t="shared" si="1"/>
        <v>0.82500000000004547</v>
      </c>
      <c r="O38" s="62"/>
    </row>
    <row r="39" spans="1:15" x14ac:dyDescent="0.25">
      <c r="A39" s="42">
        <v>26</v>
      </c>
      <c r="B39" s="43" t="s">
        <v>33</v>
      </c>
      <c r="C39" s="43" t="s">
        <v>22</v>
      </c>
      <c r="D39" s="42">
        <v>1553</v>
      </c>
      <c r="E39" s="44">
        <f t="shared" si="0"/>
        <v>2174.1999999999998</v>
      </c>
      <c r="F39" s="59">
        <v>1294</v>
      </c>
      <c r="G39" s="25">
        <v>16</v>
      </c>
      <c r="H39" s="25">
        <v>20</v>
      </c>
      <c r="I39" s="62">
        <f t="shared" si="2"/>
        <v>258.8</v>
      </c>
      <c r="M39" s="62">
        <f t="shared" si="3"/>
        <v>1552.8</v>
      </c>
      <c r="N39" s="62">
        <f t="shared" si="1"/>
        <v>0.20000000000004547</v>
      </c>
      <c r="O39" s="62"/>
    </row>
    <row r="40" spans="1:15" x14ac:dyDescent="0.25">
      <c r="A40" s="42">
        <v>27</v>
      </c>
      <c r="B40" s="43" t="s">
        <v>34</v>
      </c>
      <c r="C40" s="43" t="s">
        <v>22</v>
      </c>
      <c r="D40" s="42">
        <v>1553</v>
      </c>
      <c r="E40" s="44">
        <f t="shared" si="0"/>
        <v>2174.1999999999998</v>
      </c>
      <c r="F40" s="59">
        <v>1294</v>
      </c>
      <c r="G40" s="25">
        <v>16</v>
      </c>
      <c r="H40" s="25">
        <v>20</v>
      </c>
      <c r="I40" s="62">
        <f t="shared" si="2"/>
        <v>258.8</v>
      </c>
      <c r="M40" s="62">
        <f t="shared" si="3"/>
        <v>1552.8</v>
      </c>
      <c r="N40" s="62">
        <f t="shared" si="1"/>
        <v>0.20000000000004547</v>
      </c>
      <c r="O40" s="62"/>
    </row>
    <row r="41" spans="1:15" x14ac:dyDescent="0.25">
      <c r="A41" s="42">
        <v>28</v>
      </c>
      <c r="B41" s="43" t="s">
        <v>36</v>
      </c>
      <c r="C41" s="43" t="s">
        <v>22</v>
      </c>
      <c r="D41" s="42">
        <v>1553</v>
      </c>
      <c r="E41" s="44">
        <f t="shared" si="0"/>
        <v>2174.1999999999998</v>
      </c>
      <c r="F41" s="59">
        <v>1321</v>
      </c>
      <c r="G41" s="25">
        <v>11</v>
      </c>
      <c r="H41" s="25">
        <v>17.5</v>
      </c>
      <c r="I41" s="62">
        <f t="shared" si="2"/>
        <v>231.17499999999998</v>
      </c>
      <c r="M41" s="62">
        <f t="shared" si="3"/>
        <v>1552.175</v>
      </c>
      <c r="N41" s="62">
        <f t="shared" si="1"/>
        <v>0.82500000000004547</v>
      </c>
      <c r="O41" s="62"/>
    </row>
    <row r="42" spans="1:15" x14ac:dyDescent="0.25">
      <c r="A42" s="42">
        <v>29</v>
      </c>
      <c r="B42" s="43" t="s">
        <v>37</v>
      </c>
      <c r="C42" s="43" t="s">
        <v>22</v>
      </c>
      <c r="D42" s="42">
        <v>1553</v>
      </c>
      <c r="E42" s="44">
        <f t="shared" si="0"/>
        <v>2174.1999999999998</v>
      </c>
      <c r="F42" s="59">
        <v>1294</v>
      </c>
      <c r="G42" s="25">
        <v>16</v>
      </c>
      <c r="H42" s="25">
        <v>20</v>
      </c>
      <c r="I42" s="62">
        <f t="shared" si="2"/>
        <v>258.8</v>
      </c>
      <c r="M42" s="62">
        <f t="shared" si="3"/>
        <v>1552.8</v>
      </c>
      <c r="N42" s="62">
        <f t="shared" si="1"/>
        <v>0.20000000000004547</v>
      </c>
      <c r="O42" s="62"/>
    </row>
    <row r="43" spans="1:15" x14ac:dyDescent="0.25">
      <c r="A43" s="42">
        <v>30</v>
      </c>
      <c r="B43" s="43" t="s">
        <v>38</v>
      </c>
      <c r="C43" s="43" t="s">
        <v>42</v>
      </c>
      <c r="D43" s="42">
        <v>1553</v>
      </c>
      <c r="E43" s="44">
        <f t="shared" si="0"/>
        <v>2174.1999999999998</v>
      </c>
      <c r="F43" s="59">
        <v>1267</v>
      </c>
      <c r="G43" s="25">
        <v>25</v>
      </c>
      <c r="H43" s="25">
        <v>22.5</v>
      </c>
      <c r="I43" s="62">
        <f t="shared" si="2"/>
        <v>285.07499999999999</v>
      </c>
      <c r="M43" s="62">
        <f t="shared" si="3"/>
        <v>1552.075</v>
      </c>
      <c r="N43" s="62">
        <f t="shared" si="1"/>
        <v>0.92499999999995453</v>
      </c>
      <c r="O43" s="62"/>
    </row>
    <row r="44" spans="1:15" ht="8.25" customHeight="1" x14ac:dyDescent="0.25">
      <c r="A44" s="45"/>
      <c r="B44" s="32"/>
      <c r="C44" s="46"/>
      <c r="D44" s="33"/>
      <c r="E44" s="47"/>
    </row>
    <row r="45" spans="1:15" x14ac:dyDescent="0.25">
      <c r="A45" s="48"/>
      <c r="B45" s="54" t="s">
        <v>94</v>
      </c>
      <c r="C45" s="49"/>
      <c r="D45" s="50">
        <f>SUM(D14:D44)</f>
        <v>55194</v>
      </c>
      <c r="E45" s="51">
        <f>SUM(E14:E44)</f>
        <v>77271.599999999977</v>
      </c>
      <c r="F45" s="53"/>
    </row>
    <row r="47" spans="1:15" x14ac:dyDescent="0.25">
      <c r="C47" s="26" t="s">
        <v>50</v>
      </c>
    </row>
    <row r="48" spans="1:15" x14ac:dyDescent="0.25">
      <c r="C48" s="26"/>
      <c r="D48" s="25"/>
      <c r="E48" s="25"/>
      <c r="F48" s="25"/>
    </row>
    <row r="49" spans="3:6" x14ac:dyDescent="0.25">
      <c r="C49" s="26" t="s">
        <v>6</v>
      </c>
      <c r="D49" s="25"/>
      <c r="E49" s="25"/>
      <c r="F49" s="25"/>
    </row>
  </sheetData>
  <mergeCells count="1">
    <mergeCell ref="B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6"/>
  <sheetViews>
    <sheetView tabSelected="1" topLeftCell="A6" zoomScale="175" zoomScaleNormal="175" workbookViewId="0">
      <selection activeCell="A5" sqref="A5:J5"/>
    </sheetView>
  </sheetViews>
  <sheetFormatPr defaultColWidth="9.140625" defaultRowHeight="15.75" x14ac:dyDescent="0.25"/>
  <cols>
    <col min="1" max="1" width="4.85546875" style="25" customWidth="1"/>
    <col min="2" max="2" width="31" style="25" customWidth="1"/>
    <col min="3" max="3" width="11.42578125" style="25" customWidth="1"/>
    <col min="4" max="4" width="10.5703125" style="67" customWidth="1"/>
    <col min="5" max="5" width="10" style="67" customWidth="1"/>
    <col min="6" max="6" width="10" style="67" hidden="1" customWidth="1"/>
    <col min="7" max="7" width="10.5703125" style="67" customWidth="1"/>
    <col min="8" max="9" width="8" style="67" hidden="1" customWidth="1"/>
    <col min="10" max="10" width="10" style="67" customWidth="1"/>
    <col min="11" max="16384" width="9.140625" style="25"/>
  </cols>
  <sheetData>
    <row r="1" spans="1:13" ht="18" x14ac:dyDescent="0.25">
      <c r="A1" s="88" t="s">
        <v>136</v>
      </c>
      <c r="B1" s="88"/>
    </row>
    <row r="2" spans="1:13" ht="18" x14ac:dyDescent="0.25">
      <c r="A2" s="88" t="s">
        <v>137</v>
      </c>
      <c r="B2" s="88"/>
    </row>
    <row r="3" spans="1:13" ht="18" x14ac:dyDescent="0.25">
      <c r="A3" s="88" t="s">
        <v>138</v>
      </c>
      <c r="B3" s="88"/>
    </row>
    <row r="4" spans="1:13" ht="33.75" customHeight="1" x14ac:dyDescent="0.25">
      <c r="A4" s="89" t="s">
        <v>139</v>
      </c>
      <c r="B4" s="89"/>
      <c r="C4" s="89"/>
      <c r="D4" s="89"/>
      <c r="E4" s="89"/>
      <c r="F4" s="89"/>
      <c r="G4" s="89"/>
      <c r="H4" s="89"/>
      <c r="I4" s="89"/>
      <c r="J4" s="89"/>
    </row>
    <row r="5" spans="1:13" ht="21.75" customHeight="1" x14ac:dyDescent="0.25">
      <c r="A5" s="90" t="s">
        <v>154</v>
      </c>
      <c r="B5" s="90"/>
      <c r="C5" s="90"/>
      <c r="D5" s="90"/>
      <c r="E5" s="90"/>
      <c r="F5" s="90"/>
      <c r="G5" s="90"/>
      <c r="H5" s="90"/>
      <c r="I5" s="90"/>
      <c r="J5" s="90"/>
    </row>
    <row r="6" spans="1:13" ht="21" customHeight="1" x14ac:dyDescent="0.25"/>
    <row r="7" spans="1:13" ht="15.75" customHeight="1" x14ac:dyDescent="0.25">
      <c r="A7" s="96" t="s">
        <v>113</v>
      </c>
      <c r="B7" s="98" t="s">
        <v>3</v>
      </c>
      <c r="C7" s="98" t="s">
        <v>145</v>
      </c>
      <c r="D7" s="102" t="s">
        <v>115</v>
      </c>
      <c r="E7" s="102"/>
      <c r="F7" s="102"/>
      <c r="G7" s="102"/>
      <c r="H7" s="102"/>
      <c r="I7" s="102"/>
      <c r="J7" s="101" t="s">
        <v>141</v>
      </c>
    </row>
    <row r="8" spans="1:13" ht="36" customHeight="1" x14ac:dyDescent="0.25">
      <c r="A8" s="97"/>
      <c r="B8" s="99"/>
      <c r="C8" s="104"/>
      <c r="D8" s="101" t="s">
        <v>140</v>
      </c>
      <c r="E8" s="101" t="s">
        <v>114</v>
      </c>
      <c r="F8" s="92" t="s">
        <v>116</v>
      </c>
      <c r="G8" s="103" t="s">
        <v>142</v>
      </c>
      <c r="H8" s="68"/>
      <c r="I8" s="92" t="s">
        <v>117</v>
      </c>
      <c r="J8" s="101"/>
    </row>
    <row r="9" spans="1:13" x14ac:dyDescent="0.25">
      <c r="A9" s="97"/>
      <c r="B9" s="100"/>
      <c r="C9" s="105"/>
      <c r="D9" s="101"/>
      <c r="E9" s="101"/>
      <c r="F9" s="93"/>
      <c r="G9" s="103"/>
      <c r="H9" s="71">
        <v>0.15</v>
      </c>
      <c r="I9" s="93"/>
      <c r="J9" s="101"/>
    </row>
    <row r="10" spans="1:13" x14ac:dyDescent="0.25">
      <c r="A10" s="64">
        <v>0</v>
      </c>
      <c r="B10" s="64">
        <v>2</v>
      </c>
      <c r="C10" s="64"/>
      <c r="D10" s="68">
        <v>3</v>
      </c>
      <c r="E10" s="68">
        <v>4</v>
      </c>
      <c r="F10" s="68">
        <v>5</v>
      </c>
      <c r="G10" s="68">
        <v>6</v>
      </c>
      <c r="H10" s="68">
        <v>12</v>
      </c>
      <c r="I10" s="68">
        <v>13</v>
      </c>
      <c r="J10" s="72">
        <v>7</v>
      </c>
    </row>
    <row r="11" spans="1:13" x14ac:dyDescent="0.25">
      <c r="A11" s="65">
        <v>1</v>
      </c>
      <c r="B11" s="66" t="s">
        <v>55</v>
      </c>
      <c r="C11" s="78">
        <v>5</v>
      </c>
      <c r="D11" s="69">
        <v>10400</v>
      </c>
      <c r="E11" s="68">
        <v>0</v>
      </c>
      <c r="F11" s="68">
        <v>5704</v>
      </c>
      <c r="G11" s="68">
        <v>0</v>
      </c>
      <c r="H11" s="68"/>
      <c r="I11" s="73">
        <v>0</v>
      </c>
      <c r="J11" s="70">
        <f t="shared" ref="J11:J15" si="0">E11+G11+D11</f>
        <v>10400</v>
      </c>
    </row>
    <row r="12" spans="1:13" x14ac:dyDescent="0.25">
      <c r="A12" s="65">
        <v>2</v>
      </c>
      <c r="B12" s="66" t="s">
        <v>56</v>
      </c>
      <c r="C12" s="78">
        <f t="shared" ref="C12" si="1">D12/2080</f>
        <v>4</v>
      </c>
      <c r="D12" s="69">
        <v>8320</v>
      </c>
      <c r="E12" s="68">
        <v>0</v>
      </c>
      <c r="F12" s="68">
        <v>4990</v>
      </c>
      <c r="G12" s="68">
        <v>0</v>
      </c>
      <c r="H12" s="68"/>
      <c r="I12" s="68">
        <v>0</v>
      </c>
      <c r="J12" s="70">
        <f t="shared" si="0"/>
        <v>8320</v>
      </c>
    </row>
    <row r="13" spans="1:13" x14ac:dyDescent="0.25">
      <c r="A13" s="65">
        <v>3</v>
      </c>
      <c r="B13" s="63" t="s">
        <v>121</v>
      </c>
      <c r="C13" s="78">
        <f>D13/2230</f>
        <v>3.3856502242152464</v>
      </c>
      <c r="D13" s="70">
        <v>7550</v>
      </c>
      <c r="E13" s="68">
        <v>0</v>
      </c>
      <c r="F13" s="68">
        <v>4310</v>
      </c>
      <c r="G13" s="68">
        <v>0</v>
      </c>
      <c r="H13" s="68"/>
      <c r="I13" s="72">
        <v>0</v>
      </c>
      <c r="J13" s="70">
        <f t="shared" si="0"/>
        <v>7550</v>
      </c>
      <c r="K13" s="62"/>
    </row>
    <row r="14" spans="1:13" x14ac:dyDescent="0.25">
      <c r="A14" s="65">
        <v>4</v>
      </c>
      <c r="B14" s="63" t="s">
        <v>133</v>
      </c>
      <c r="C14" s="78">
        <f t="shared" ref="C14:C30" si="2">D14/2230</f>
        <v>2.4663677130044843</v>
      </c>
      <c r="D14" s="70">
        <v>5500</v>
      </c>
      <c r="E14" s="68">
        <v>0</v>
      </c>
      <c r="F14" s="68">
        <v>4500</v>
      </c>
      <c r="G14" s="68">
        <v>0</v>
      </c>
      <c r="H14" s="68"/>
      <c r="I14" s="72">
        <v>0</v>
      </c>
      <c r="J14" s="70">
        <f t="shared" si="0"/>
        <v>5500</v>
      </c>
      <c r="K14" s="62"/>
    </row>
    <row r="15" spans="1:13" x14ac:dyDescent="0.25">
      <c r="A15" s="65">
        <v>5</v>
      </c>
      <c r="B15" s="63" t="s">
        <v>132</v>
      </c>
      <c r="C15" s="78">
        <f t="shared" si="2"/>
        <v>1.7713004484304933</v>
      </c>
      <c r="D15" s="70">
        <v>3950</v>
      </c>
      <c r="E15" s="68">
        <v>0</v>
      </c>
      <c r="F15" s="68">
        <v>3000</v>
      </c>
      <c r="G15" s="68">
        <v>0</v>
      </c>
      <c r="H15" s="72">
        <f>SUM(D15:G15)</f>
        <v>6950</v>
      </c>
      <c r="I15" s="72">
        <v>0</v>
      </c>
      <c r="J15" s="70">
        <f t="shared" si="0"/>
        <v>3950</v>
      </c>
      <c r="K15" s="62"/>
    </row>
    <row r="16" spans="1:13" x14ac:dyDescent="0.25">
      <c r="A16" s="65">
        <v>6</v>
      </c>
      <c r="B16" s="63" t="s">
        <v>118</v>
      </c>
      <c r="C16" s="78">
        <f t="shared" si="2"/>
        <v>2.3318385650224216</v>
      </c>
      <c r="D16" s="70">
        <v>5200</v>
      </c>
      <c r="E16" s="72">
        <v>1276</v>
      </c>
      <c r="F16" s="72">
        <f>SUM(D16:E16)</f>
        <v>6476</v>
      </c>
      <c r="G16" s="72">
        <f>(D16+E16)*10%</f>
        <v>647.6</v>
      </c>
      <c r="H16" s="68"/>
      <c r="I16" s="68">
        <v>0</v>
      </c>
      <c r="J16" s="70">
        <f>E16+G16+D16</f>
        <v>7123.6</v>
      </c>
      <c r="L16" s="77"/>
      <c r="M16" s="77"/>
    </row>
    <row r="17" spans="1:13" x14ac:dyDescent="0.25">
      <c r="A17" s="65">
        <v>7</v>
      </c>
      <c r="B17" s="63" t="s">
        <v>119</v>
      </c>
      <c r="C17" s="78">
        <f t="shared" si="2"/>
        <v>1.883408071748879</v>
      </c>
      <c r="D17" s="70">
        <v>4200</v>
      </c>
      <c r="E17" s="72">
        <v>1030</v>
      </c>
      <c r="F17" s="72">
        <f>SUM(D17:E17)</f>
        <v>5230</v>
      </c>
      <c r="G17" s="68">
        <v>0</v>
      </c>
      <c r="H17" s="72"/>
      <c r="I17" s="68">
        <v>0</v>
      </c>
      <c r="J17" s="70">
        <f t="shared" ref="J17:J51" si="3">E17+G17+D17</f>
        <v>5230</v>
      </c>
      <c r="L17" s="77"/>
      <c r="M17" s="77"/>
    </row>
    <row r="18" spans="1:13" x14ac:dyDescent="0.25">
      <c r="A18" s="65">
        <v>8</v>
      </c>
      <c r="B18" s="63" t="s">
        <v>143</v>
      </c>
      <c r="C18" s="78">
        <f t="shared" si="2"/>
        <v>1.8968609865470851</v>
      </c>
      <c r="D18" s="70">
        <v>4230</v>
      </c>
      <c r="E18" s="72">
        <v>908</v>
      </c>
      <c r="F18" s="72">
        <f>SUM(D18:E18)</f>
        <v>5138</v>
      </c>
      <c r="G18" s="68">
        <v>0</v>
      </c>
      <c r="H18" s="68"/>
      <c r="I18" s="72">
        <v>0</v>
      </c>
      <c r="J18" s="70">
        <f t="shared" si="3"/>
        <v>5138</v>
      </c>
      <c r="L18" s="77"/>
      <c r="M18" s="77"/>
    </row>
    <row r="19" spans="1:13" x14ac:dyDescent="0.25">
      <c r="A19" s="65">
        <v>9</v>
      </c>
      <c r="B19" s="63" t="s">
        <v>119</v>
      </c>
      <c r="C19" s="78">
        <f t="shared" si="2"/>
        <v>1.6816143497757847</v>
      </c>
      <c r="D19" s="70">
        <v>3750</v>
      </c>
      <c r="E19" s="72">
        <v>920</v>
      </c>
      <c r="F19" s="72">
        <v>3001</v>
      </c>
      <c r="G19" s="68">
        <v>0</v>
      </c>
      <c r="H19" s="68"/>
      <c r="I19" s="68">
        <v>0</v>
      </c>
      <c r="J19" s="70">
        <f t="shared" si="3"/>
        <v>4670</v>
      </c>
      <c r="L19" s="77"/>
      <c r="M19" s="77"/>
    </row>
    <row r="20" spans="1:13" x14ac:dyDescent="0.25">
      <c r="A20" s="65">
        <v>10</v>
      </c>
      <c r="B20" s="63" t="s">
        <v>120</v>
      </c>
      <c r="C20" s="78">
        <f t="shared" si="2"/>
        <v>1.6816143497757847</v>
      </c>
      <c r="D20" s="80">
        <v>3750</v>
      </c>
      <c r="E20" s="81">
        <v>920</v>
      </c>
      <c r="F20" s="81">
        <v>3001</v>
      </c>
      <c r="G20" s="82">
        <v>0</v>
      </c>
      <c r="H20" s="82"/>
      <c r="I20" s="82">
        <v>0</v>
      </c>
      <c r="J20" s="80">
        <f t="shared" si="3"/>
        <v>4670</v>
      </c>
      <c r="L20" s="77"/>
      <c r="M20" s="77"/>
    </row>
    <row r="21" spans="1:13" s="29" customFormat="1" x14ac:dyDescent="0.25">
      <c r="A21" s="84">
        <v>11</v>
      </c>
      <c r="B21" s="79" t="s">
        <v>151</v>
      </c>
      <c r="C21" s="85">
        <f t="shared" si="2"/>
        <v>1.6816143497757847</v>
      </c>
      <c r="D21" s="70">
        <v>3750</v>
      </c>
      <c r="E21" s="72">
        <v>0</v>
      </c>
      <c r="F21" s="72">
        <v>3001</v>
      </c>
      <c r="G21" s="83">
        <v>0</v>
      </c>
      <c r="H21" s="83"/>
      <c r="I21" s="83">
        <v>0</v>
      </c>
      <c r="J21" s="70">
        <f t="shared" si="3"/>
        <v>3750</v>
      </c>
      <c r="L21" s="86"/>
      <c r="M21" s="86"/>
    </row>
    <row r="22" spans="1:13" s="29" customFormat="1" x14ac:dyDescent="0.25">
      <c r="A22" s="84">
        <v>12</v>
      </c>
      <c r="B22" s="79" t="s">
        <v>122</v>
      </c>
      <c r="C22" s="85">
        <f t="shared" si="2"/>
        <v>1.9417040358744395</v>
      </c>
      <c r="D22" s="70">
        <v>4330</v>
      </c>
      <c r="E22" s="72">
        <v>802</v>
      </c>
      <c r="F22" s="72">
        <v>2844</v>
      </c>
      <c r="G22" s="83">
        <v>0</v>
      </c>
      <c r="H22" s="83"/>
      <c r="I22" s="83">
        <v>0</v>
      </c>
      <c r="J22" s="70">
        <f t="shared" si="3"/>
        <v>5132</v>
      </c>
      <c r="L22" s="86"/>
      <c r="M22" s="86"/>
    </row>
    <row r="23" spans="1:13" s="29" customFormat="1" x14ac:dyDescent="0.25">
      <c r="A23" s="84">
        <v>13</v>
      </c>
      <c r="B23" s="79" t="s">
        <v>123</v>
      </c>
      <c r="C23" s="85">
        <f t="shared" si="2"/>
        <v>1.883408071748879</v>
      </c>
      <c r="D23" s="70">
        <v>4200</v>
      </c>
      <c r="E23" s="72">
        <v>778</v>
      </c>
      <c r="F23" s="72">
        <v>2844</v>
      </c>
      <c r="G23" s="83">
        <v>498</v>
      </c>
      <c r="H23" s="83"/>
      <c r="I23" s="83">
        <v>0</v>
      </c>
      <c r="J23" s="70">
        <f t="shared" si="3"/>
        <v>5476</v>
      </c>
      <c r="L23" s="86"/>
      <c r="M23" s="86"/>
    </row>
    <row r="24" spans="1:13" x14ac:dyDescent="0.25">
      <c r="A24" s="65">
        <v>14</v>
      </c>
      <c r="B24" s="63" t="s">
        <v>134</v>
      </c>
      <c r="C24" s="78">
        <f t="shared" si="2"/>
        <v>1.7713004484304933</v>
      </c>
      <c r="D24" s="70">
        <v>3950</v>
      </c>
      <c r="E24" s="72">
        <v>0</v>
      </c>
      <c r="F24" s="72">
        <v>2395</v>
      </c>
      <c r="G24" s="68">
        <v>0</v>
      </c>
      <c r="H24" s="68"/>
      <c r="I24" s="68">
        <v>0</v>
      </c>
      <c r="J24" s="70">
        <f t="shared" si="3"/>
        <v>3950</v>
      </c>
      <c r="L24" s="77"/>
      <c r="M24" s="77"/>
    </row>
    <row r="25" spans="1:13" s="29" customFormat="1" x14ac:dyDescent="0.25">
      <c r="A25" s="84">
        <v>15</v>
      </c>
      <c r="B25" s="79" t="s">
        <v>155</v>
      </c>
      <c r="C25" s="85">
        <f t="shared" si="2"/>
        <v>1.7713004484304933</v>
      </c>
      <c r="D25" s="70">
        <v>3950</v>
      </c>
      <c r="E25" s="72">
        <v>296</v>
      </c>
      <c r="F25" s="72">
        <v>2395</v>
      </c>
      <c r="G25" s="83">
        <v>0</v>
      </c>
      <c r="H25" s="83"/>
      <c r="I25" s="83">
        <v>0</v>
      </c>
      <c r="J25" s="72">
        <f t="shared" si="3"/>
        <v>4246</v>
      </c>
      <c r="L25" s="86"/>
      <c r="M25" s="86"/>
    </row>
    <row r="26" spans="1:13" x14ac:dyDescent="0.25">
      <c r="A26" s="65">
        <v>16</v>
      </c>
      <c r="B26" s="63" t="s">
        <v>124</v>
      </c>
      <c r="C26" s="78">
        <f t="shared" si="2"/>
        <v>1.9730941704035874</v>
      </c>
      <c r="D26" s="70">
        <v>4400</v>
      </c>
      <c r="E26" s="72">
        <v>1079</v>
      </c>
      <c r="F26" s="72">
        <v>2842</v>
      </c>
      <c r="G26" s="68">
        <v>0</v>
      </c>
      <c r="H26" s="68"/>
      <c r="I26" s="68">
        <v>0</v>
      </c>
      <c r="J26" s="70">
        <f t="shared" si="3"/>
        <v>5479</v>
      </c>
      <c r="L26" s="77"/>
      <c r="M26" s="77"/>
    </row>
    <row r="27" spans="1:13" s="29" customFormat="1" x14ac:dyDescent="0.25">
      <c r="A27" s="84">
        <v>17</v>
      </c>
      <c r="B27" s="79" t="s">
        <v>124</v>
      </c>
      <c r="C27" s="85">
        <f t="shared" si="2"/>
        <v>1.6816143497757847</v>
      </c>
      <c r="D27" s="70">
        <v>3750</v>
      </c>
      <c r="E27" s="72">
        <v>920</v>
      </c>
      <c r="F27" s="72">
        <v>2842</v>
      </c>
      <c r="G27" s="83">
        <v>0</v>
      </c>
      <c r="H27" s="83"/>
      <c r="I27" s="83">
        <v>0</v>
      </c>
      <c r="J27" s="70">
        <f t="shared" si="3"/>
        <v>4670</v>
      </c>
      <c r="L27" s="86"/>
      <c r="M27" s="86"/>
    </row>
    <row r="28" spans="1:13" s="29" customFormat="1" x14ac:dyDescent="0.25">
      <c r="A28" s="84">
        <v>18</v>
      </c>
      <c r="B28" s="79" t="s">
        <v>150</v>
      </c>
      <c r="C28" s="85">
        <f t="shared" si="2"/>
        <v>1.2556053811659194</v>
      </c>
      <c r="D28" s="70">
        <v>2800</v>
      </c>
      <c r="E28" s="72">
        <v>0</v>
      </c>
      <c r="F28" s="72">
        <v>1450</v>
      </c>
      <c r="G28" s="83">
        <v>0</v>
      </c>
      <c r="H28" s="83"/>
      <c r="I28" s="83">
        <v>0</v>
      </c>
      <c r="J28" s="70">
        <f t="shared" si="3"/>
        <v>2800</v>
      </c>
      <c r="L28" s="86"/>
      <c r="M28" s="86"/>
    </row>
    <row r="29" spans="1:13" x14ac:dyDescent="0.25">
      <c r="A29" s="65">
        <v>19</v>
      </c>
      <c r="B29" s="63" t="s">
        <v>152</v>
      </c>
      <c r="C29" s="78">
        <f t="shared" si="2"/>
        <v>1.6816143497757847</v>
      </c>
      <c r="D29" s="70">
        <v>3750</v>
      </c>
      <c r="E29" s="72">
        <v>695</v>
      </c>
      <c r="F29" s="72">
        <v>2395</v>
      </c>
      <c r="G29" s="68">
        <v>0</v>
      </c>
      <c r="H29" s="68"/>
      <c r="I29" s="68">
        <v>0</v>
      </c>
      <c r="J29" s="70">
        <f t="shared" si="3"/>
        <v>4445</v>
      </c>
      <c r="L29" s="77"/>
      <c r="M29" s="77"/>
    </row>
    <row r="30" spans="1:13" x14ac:dyDescent="0.25">
      <c r="A30" s="65">
        <v>20</v>
      </c>
      <c r="B30" s="63" t="s">
        <v>148</v>
      </c>
      <c r="C30" s="78">
        <f t="shared" si="2"/>
        <v>1.6098654708520179</v>
      </c>
      <c r="D30" s="70">
        <v>3590</v>
      </c>
      <c r="E30" s="72">
        <v>771</v>
      </c>
      <c r="F30" s="72">
        <v>2395</v>
      </c>
      <c r="G30" s="68">
        <v>0</v>
      </c>
      <c r="H30" s="68"/>
      <c r="I30" s="68">
        <v>0</v>
      </c>
      <c r="J30" s="70">
        <f t="shared" si="3"/>
        <v>4361</v>
      </c>
      <c r="L30" s="77"/>
      <c r="M30" s="77"/>
    </row>
    <row r="31" spans="1:13" x14ac:dyDescent="0.25">
      <c r="A31" s="65">
        <v>21</v>
      </c>
      <c r="B31" s="63" t="s">
        <v>125</v>
      </c>
      <c r="C31" s="78">
        <f>D31/2230</f>
        <v>1.9192825112107623</v>
      </c>
      <c r="D31" s="80">
        <v>4280</v>
      </c>
      <c r="E31" s="81">
        <v>788</v>
      </c>
      <c r="F31" s="81">
        <v>3420</v>
      </c>
      <c r="G31" s="82">
        <v>0</v>
      </c>
      <c r="H31" s="82"/>
      <c r="I31" s="82">
        <v>0</v>
      </c>
      <c r="J31" s="80">
        <f t="shared" si="3"/>
        <v>5068</v>
      </c>
      <c r="L31" s="77"/>
      <c r="M31" s="77"/>
    </row>
    <row r="32" spans="1:13" x14ac:dyDescent="0.25">
      <c r="A32" s="65">
        <v>22</v>
      </c>
      <c r="B32" s="63" t="s">
        <v>125</v>
      </c>
      <c r="C32" s="78">
        <f t="shared" ref="C32:C51" si="4">D32/2230</f>
        <v>1.3542600896860986</v>
      </c>
      <c r="D32" s="70">
        <v>3020</v>
      </c>
      <c r="E32" s="72">
        <v>740</v>
      </c>
      <c r="F32" s="72">
        <v>1776</v>
      </c>
      <c r="G32" s="68">
        <v>0</v>
      </c>
      <c r="H32" s="68"/>
      <c r="I32" s="68">
        <v>0</v>
      </c>
      <c r="J32" s="70">
        <f t="shared" si="3"/>
        <v>3760</v>
      </c>
      <c r="L32" s="77"/>
      <c r="M32" s="77"/>
    </row>
    <row r="33" spans="1:13" x14ac:dyDescent="0.25">
      <c r="A33" s="65">
        <v>23</v>
      </c>
      <c r="B33" s="63" t="s">
        <v>126</v>
      </c>
      <c r="C33" s="78">
        <f t="shared" si="4"/>
        <v>1.3542600896860986</v>
      </c>
      <c r="D33" s="70">
        <v>3020</v>
      </c>
      <c r="E33" s="72">
        <v>740</v>
      </c>
      <c r="F33" s="72">
        <v>1776</v>
      </c>
      <c r="G33" s="68">
        <v>0</v>
      </c>
      <c r="H33" s="68"/>
      <c r="I33" s="68">
        <v>0</v>
      </c>
      <c r="J33" s="70">
        <f t="shared" si="3"/>
        <v>3760</v>
      </c>
      <c r="L33" s="77"/>
      <c r="M33" s="77"/>
    </row>
    <row r="34" spans="1:13" x14ac:dyDescent="0.25">
      <c r="A34" s="65">
        <v>24</v>
      </c>
      <c r="B34" s="63" t="s">
        <v>127</v>
      </c>
      <c r="C34" s="78">
        <f t="shared" si="4"/>
        <v>1.0098654708520178</v>
      </c>
      <c r="D34" s="70">
        <v>2252</v>
      </c>
      <c r="E34" s="72">
        <v>552</v>
      </c>
      <c r="F34" s="72">
        <v>1776</v>
      </c>
      <c r="G34" s="68">
        <v>0</v>
      </c>
      <c r="H34" s="68"/>
      <c r="I34" s="68">
        <v>0</v>
      </c>
      <c r="J34" s="70">
        <f t="shared" si="3"/>
        <v>2804</v>
      </c>
      <c r="L34" s="77"/>
      <c r="M34" s="77"/>
    </row>
    <row r="35" spans="1:13" x14ac:dyDescent="0.25">
      <c r="A35" s="65">
        <v>25</v>
      </c>
      <c r="B35" s="63" t="s">
        <v>128</v>
      </c>
      <c r="C35" s="78">
        <f t="shared" si="4"/>
        <v>1.0098654708520178</v>
      </c>
      <c r="D35" s="80">
        <v>2252</v>
      </c>
      <c r="E35" s="81">
        <v>417</v>
      </c>
      <c r="F35" s="81">
        <v>1704</v>
      </c>
      <c r="G35" s="82">
        <v>0</v>
      </c>
      <c r="H35" s="82"/>
      <c r="I35" s="82">
        <v>0</v>
      </c>
      <c r="J35" s="80">
        <f t="shared" si="3"/>
        <v>2669</v>
      </c>
      <c r="L35" s="77"/>
      <c r="M35" s="77"/>
    </row>
    <row r="36" spans="1:13" x14ac:dyDescent="0.25">
      <c r="A36" s="65">
        <v>26</v>
      </c>
      <c r="B36" s="63" t="s">
        <v>129</v>
      </c>
      <c r="C36" s="78">
        <f t="shared" si="4"/>
        <v>1.3542600896860986</v>
      </c>
      <c r="D36" s="70">
        <v>3020</v>
      </c>
      <c r="E36" s="72">
        <v>740</v>
      </c>
      <c r="F36" s="72">
        <v>1776</v>
      </c>
      <c r="G36" s="68">
        <v>0</v>
      </c>
      <c r="H36" s="68"/>
      <c r="I36" s="68">
        <v>0</v>
      </c>
      <c r="J36" s="70">
        <f t="shared" si="3"/>
        <v>3760</v>
      </c>
      <c r="L36" s="77"/>
      <c r="M36" s="77"/>
    </row>
    <row r="37" spans="1:13" x14ac:dyDescent="0.25">
      <c r="A37" s="65">
        <v>27</v>
      </c>
      <c r="B37" s="63" t="s">
        <v>129</v>
      </c>
      <c r="C37" s="78">
        <f t="shared" si="4"/>
        <v>1.3542600896860986</v>
      </c>
      <c r="D37" s="70">
        <v>3020</v>
      </c>
      <c r="E37" s="72">
        <v>740</v>
      </c>
      <c r="F37" s="72">
        <v>1776</v>
      </c>
      <c r="G37" s="68">
        <v>0</v>
      </c>
      <c r="H37" s="68"/>
      <c r="I37" s="68">
        <v>0</v>
      </c>
      <c r="J37" s="70">
        <f t="shared" si="3"/>
        <v>3760</v>
      </c>
      <c r="L37" s="77"/>
      <c r="M37" s="77"/>
    </row>
    <row r="38" spans="1:13" x14ac:dyDescent="0.25">
      <c r="A38" s="65">
        <v>28</v>
      </c>
      <c r="B38" s="63" t="s">
        <v>129</v>
      </c>
      <c r="C38" s="78">
        <f t="shared" si="4"/>
        <v>1.3542600896860986</v>
      </c>
      <c r="D38" s="70">
        <v>3020</v>
      </c>
      <c r="E38" s="72">
        <v>740</v>
      </c>
      <c r="F38" s="72">
        <v>1776</v>
      </c>
      <c r="G38" s="68">
        <v>0</v>
      </c>
      <c r="H38" s="68"/>
      <c r="I38" s="68">
        <v>0</v>
      </c>
      <c r="J38" s="70">
        <f t="shared" si="3"/>
        <v>3760</v>
      </c>
      <c r="L38" s="77"/>
      <c r="M38" s="77"/>
    </row>
    <row r="39" spans="1:13" x14ac:dyDescent="0.25">
      <c r="A39" s="65">
        <v>29</v>
      </c>
      <c r="B39" s="63" t="s">
        <v>129</v>
      </c>
      <c r="C39" s="78">
        <f t="shared" si="4"/>
        <v>1.9730941704035874</v>
      </c>
      <c r="D39" s="70">
        <v>4400</v>
      </c>
      <c r="E39" s="72">
        <v>1079</v>
      </c>
      <c r="F39" s="72">
        <v>3136</v>
      </c>
      <c r="G39" s="68">
        <v>0</v>
      </c>
      <c r="H39" s="68"/>
      <c r="I39" s="68">
        <v>0</v>
      </c>
      <c r="J39" s="70">
        <f t="shared" si="3"/>
        <v>5479</v>
      </c>
      <c r="L39" s="77"/>
      <c r="M39" s="77"/>
    </row>
    <row r="40" spans="1:13" x14ac:dyDescent="0.25">
      <c r="A40" s="65">
        <v>30</v>
      </c>
      <c r="B40" s="63" t="s">
        <v>128</v>
      </c>
      <c r="C40" s="78">
        <f t="shared" si="4"/>
        <v>1.2556053811659194</v>
      </c>
      <c r="D40" s="70">
        <v>2800</v>
      </c>
      <c r="E40" s="72">
        <v>519</v>
      </c>
      <c r="F40" s="72">
        <v>1704</v>
      </c>
      <c r="G40" s="68">
        <v>0</v>
      </c>
      <c r="H40" s="68"/>
      <c r="I40" s="68">
        <v>0</v>
      </c>
      <c r="J40" s="70">
        <f>E40+G40+D40</f>
        <v>3319</v>
      </c>
      <c r="L40" s="77"/>
      <c r="M40" s="77"/>
    </row>
    <row r="41" spans="1:13" x14ac:dyDescent="0.25">
      <c r="A41" s="65">
        <v>31</v>
      </c>
      <c r="B41" s="63" t="s">
        <v>130</v>
      </c>
      <c r="C41" s="78">
        <f t="shared" si="4"/>
        <v>1.2556053811659194</v>
      </c>
      <c r="D41" s="70">
        <v>2800</v>
      </c>
      <c r="E41" s="72">
        <v>602</v>
      </c>
      <c r="F41" s="72">
        <v>1740</v>
      </c>
      <c r="G41" s="68">
        <v>0</v>
      </c>
      <c r="H41" s="68"/>
      <c r="I41" s="68">
        <v>0</v>
      </c>
      <c r="J41" s="70">
        <f>E41+G41+D41</f>
        <v>3402</v>
      </c>
      <c r="L41" s="77"/>
      <c r="M41" s="77"/>
    </row>
    <row r="42" spans="1:13" x14ac:dyDescent="0.25">
      <c r="A42" s="65">
        <v>32</v>
      </c>
      <c r="B42" s="63" t="s">
        <v>130</v>
      </c>
      <c r="C42" s="78">
        <f t="shared" si="4"/>
        <v>1.4573991031390134</v>
      </c>
      <c r="D42" s="70">
        <v>3250</v>
      </c>
      <c r="E42" s="72">
        <v>698</v>
      </c>
      <c r="F42" s="72">
        <v>1740</v>
      </c>
      <c r="G42" s="68">
        <v>0</v>
      </c>
      <c r="H42" s="68"/>
      <c r="I42" s="68">
        <v>0</v>
      </c>
      <c r="J42" s="70">
        <f t="shared" si="3"/>
        <v>3948</v>
      </c>
      <c r="L42" s="77"/>
      <c r="M42" s="77"/>
    </row>
    <row r="43" spans="1:13" s="29" customFormat="1" x14ac:dyDescent="0.25">
      <c r="A43" s="84">
        <v>33</v>
      </c>
      <c r="B43" s="79" t="s">
        <v>130</v>
      </c>
      <c r="C43" s="85">
        <f t="shared" si="4"/>
        <v>1.0627802690582959</v>
      </c>
      <c r="D43" s="70">
        <v>2370</v>
      </c>
      <c r="E43" s="72">
        <v>509</v>
      </c>
      <c r="F43" s="72">
        <v>1740</v>
      </c>
      <c r="G43" s="83">
        <v>0</v>
      </c>
      <c r="H43" s="83"/>
      <c r="I43" s="83">
        <v>0</v>
      </c>
      <c r="J43" s="70">
        <f t="shared" si="3"/>
        <v>2879</v>
      </c>
      <c r="L43" s="86"/>
      <c r="M43" s="86"/>
    </row>
    <row r="44" spans="1:13" s="29" customFormat="1" x14ac:dyDescent="0.25">
      <c r="A44" s="84">
        <v>34</v>
      </c>
      <c r="B44" s="79" t="s">
        <v>149</v>
      </c>
      <c r="C44" s="85">
        <f t="shared" si="4"/>
        <v>1.1434977578475336</v>
      </c>
      <c r="D44" s="70">
        <v>2550</v>
      </c>
      <c r="E44" s="72">
        <v>328</v>
      </c>
      <c r="F44" s="72">
        <v>1704</v>
      </c>
      <c r="G44" s="83">
        <v>0</v>
      </c>
      <c r="H44" s="83"/>
      <c r="I44" s="83">
        <v>0</v>
      </c>
      <c r="J44" s="70">
        <f t="shared" si="3"/>
        <v>2878</v>
      </c>
      <c r="L44" s="86"/>
      <c r="M44" s="86"/>
    </row>
    <row r="45" spans="1:13" s="29" customFormat="1" x14ac:dyDescent="0.25">
      <c r="A45" s="84">
        <v>35</v>
      </c>
      <c r="B45" s="79" t="s">
        <v>149</v>
      </c>
      <c r="C45" s="85">
        <f t="shared" si="4"/>
        <v>1.2556053811659194</v>
      </c>
      <c r="D45" s="70">
        <v>2800</v>
      </c>
      <c r="E45" s="72">
        <v>361</v>
      </c>
      <c r="F45" s="72">
        <v>1559</v>
      </c>
      <c r="G45" s="83">
        <v>0</v>
      </c>
      <c r="H45" s="83"/>
      <c r="I45" s="83">
        <v>0</v>
      </c>
      <c r="J45" s="70">
        <f t="shared" si="3"/>
        <v>3161</v>
      </c>
      <c r="L45" s="86"/>
      <c r="M45" s="86"/>
    </row>
    <row r="46" spans="1:13" x14ac:dyDescent="0.25">
      <c r="A46" s="65">
        <v>36</v>
      </c>
      <c r="B46" s="79" t="s">
        <v>131</v>
      </c>
      <c r="C46" s="78">
        <f t="shared" si="4"/>
        <v>1.4349775784753362</v>
      </c>
      <c r="D46" s="70">
        <v>3200</v>
      </c>
      <c r="E46" s="72">
        <v>593</v>
      </c>
      <c r="F46" s="72">
        <v>1704</v>
      </c>
      <c r="G46" s="68">
        <v>0</v>
      </c>
      <c r="H46" s="68"/>
      <c r="I46" s="68">
        <v>0</v>
      </c>
      <c r="J46" s="70">
        <f t="shared" si="3"/>
        <v>3793</v>
      </c>
      <c r="L46" s="77"/>
      <c r="M46" s="77"/>
    </row>
    <row r="47" spans="1:13" x14ac:dyDescent="0.25">
      <c r="A47" s="65">
        <v>37</v>
      </c>
      <c r="B47" s="79" t="s">
        <v>144</v>
      </c>
      <c r="C47" s="78">
        <f t="shared" si="4"/>
        <v>1.2556053811659194</v>
      </c>
      <c r="D47" s="70">
        <v>2800</v>
      </c>
      <c r="E47" s="72">
        <v>0</v>
      </c>
      <c r="F47" s="72">
        <v>1631</v>
      </c>
      <c r="G47" s="68">
        <v>0</v>
      </c>
      <c r="H47" s="68"/>
      <c r="I47" s="68">
        <v>0</v>
      </c>
      <c r="J47" s="70">
        <f t="shared" si="3"/>
        <v>2800</v>
      </c>
    </row>
    <row r="48" spans="1:13" x14ac:dyDescent="0.25">
      <c r="A48" s="65">
        <v>38</v>
      </c>
      <c r="B48" s="63" t="s">
        <v>144</v>
      </c>
      <c r="C48" s="78">
        <f t="shared" si="4"/>
        <v>1.2556053811659194</v>
      </c>
      <c r="D48" s="70">
        <v>2800</v>
      </c>
      <c r="E48" s="68">
        <v>0</v>
      </c>
      <c r="F48" s="68">
        <v>1450</v>
      </c>
      <c r="G48" s="68">
        <v>0</v>
      </c>
      <c r="H48" s="68"/>
      <c r="I48" s="68">
        <v>0</v>
      </c>
      <c r="J48" s="70">
        <f t="shared" si="3"/>
        <v>2800</v>
      </c>
    </row>
    <row r="49" spans="1:10" x14ac:dyDescent="0.25">
      <c r="A49" s="65">
        <v>39</v>
      </c>
      <c r="B49" s="63" t="s">
        <v>135</v>
      </c>
      <c r="C49" s="78">
        <f t="shared" si="4"/>
        <v>1.2556053811659194</v>
      </c>
      <c r="D49" s="70">
        <v>2800</v>
      </c>
      <c r="E49" s="68">
        <v>0</v>
      </c>
      <c r="F49" s="68">
        <v>1450</v>
      </c>
      <c r="G49" s="68">
        <v>0</v>
      </c>
      <c r="H49" s="68"/>
      <c r="I49" s="68">
        <v>0</v>
      </c>
      <c r="J49" s="70">
        <f t="shared" si="3"/>
        <v>2800</v>
      </c>
    </row>
    <row r="50" spans="1:10" x14ac:dyDescent="0.25">
      <c r="A50" s="65">
        <v>40</v>
      </c>
      <c r="B50" s="63" t="s">
        <v>135</v>
      </c>
      <c r="C50" s="78">
        <f t="shared" si="4"/>
        <v>1.2556053811659194</v>
      </c>
      <c r="D50" s="70">
        <v>2800</v>
      </c>
      <c r="E50" s="68">
        <v>0</v>
      </c>
      <c r="F50" s="68">
        <v>1450</v>
      </c>
      <c r="G50" s="68">
        <v>0</v>
      </c>
      <c r="H50" s="68"/>
      <c r="I50" s="68">
        <v>0</v>
      </c>
      <c r="J50" s="70">
        <f t="shared" si="3"/>
        <v>2800</v>
      </c>
    </row>
    <row r="51" spans="1:10" x14ac:dyDescent="0.25">
      <c r="A51" s="65">
        <v>41</v>
      </c>
      <c r="B51" s="63" t="s">
        <v>135</v>
      </c>
      <c r="C51" s="78">
        <f t="shared" si="4"/>
        <v>1.2556053811659194</v>
      </c>
      <c r="D51" s="70">
        <v>2800</v>
      </c>
      <c r="E51" s="68">
        <v>0</v>
      </c>
      <c r="F51" s="68">
        <v>1450</v>
      </c>
      <c r="G51" s="68">
        <v>0</v>
      </c>
      <c r="H51" s="68"/>
      <c r="I51" s="68">
        <v>0</v>
      </c>
      <c r="J51" s="70">
        <f t="shared" si="3"/>
        <v>2800</v>
      </c>
    </row>
    <row r="54" spans="1:10" ht="18" x14ac:dyDescent="0.25">
      <c r="A54" s="94"/>
      <c r="B54" s="94"/>
      <c r="C54" s="75"/>
      <c r="D54" s="88"/>
      <c r="E54" s="88"/>
      <c r="F54" s="88"/>
      <c r="G54" s="88"/>
      <c r="H54" s="88"/>
      <c r="I54" s="88"/>
      <c r="J54" s="88"/>
    </row>
    <row r="55" spans="1:10" ht="27.75" customHeight="1" x14ac:dyDescent="0.3">
      <c r="A55" s="95"/>
      <c r="B55" s="95"/>
      <c r="C55" s="76"/>
      <c r="D55" s="94"/>
      <c r="E55" s="94"/>
      <c r="F55" s="94"/>
      <c r="G55" s="94"/>
      <c r="H55" s="94"/>
      <c r="I55" s="94"/>
      <c r="J55" s="94"/>
    </row>
    <row r="56" spans="1:10" ht="31.5" customHeight="1" x14ac:dyDescent="0.25">
      <c r="A56" s="74"/>
      <c r="B56" s="74"/>
      <c r="C56" s="74"/>
      <c r="D56" s="91"/>
      <c r="E56" s="91"/>
      <c r="F56" s="91"/>
      <c r="G56" s="91"/>
      <c r="H56" s="91"/>
      <c r="I56" s="91"/>
      <c r="J56" s="91"/>
    </row>
  </sheetData>
  <mergeCells count="20">
    <mergeCell ref="D56:J56"/>
    <mergeCell ref="F8:F9"/>
    <mergeCell ref="A54:B54"/>
    <mergeCell ref="A55:B55"/>
    <mergeCell ref="D54:J54"/>
    <mergeCell ref="D55:J55"/>
    <mergeCell ref="A7:A9"/>
    <mergeCell ref="B7:B9"/>
    <mergeCell ref="D8:D9"/>
    <mergeCell ref="E8:E9"/>
    <mergeCell ref="J7:J9"/>
    <mergeCell ref="D7:I7"/>
    <mergeCell ref="G8:G9"/>
    <mergeCell ref="I8:I9"/>
    <mergeCell ref="C7:C9"/>
    <mergeCell ref="A1:B1"/>
    <mergeCell ref="A2:B2"/>
    <mergeCell ref="A3:B3"/>
    <mergeCell ref="A4:J4"/>
    <mergeCell ref="A5:J5"/>
  </mergeCells>
  <phoneticPr fontId="17" type="noConversion"/>
  <pageMargins left="1.5" right="0.11811023622047245" top="0.55000000000000004" bottom="0.32" header="0.31496062992125984" footer="0.55000000000000004"/>
  <pageSetup paperSize="9" fitToHeight="0" orientation="landscape" r:id="rId1"/>
  <rowBreaks count="1" manualBreakCount="1">
    <brk id="31" max="16383" man="1"/>
  </rowBreaks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2"/>
  <sheetViews>
    <sheetView workbookViewId="0">
      <selection activeCell="O21" sqref="O21"/>
    </sheetView>
  </sheetViews>
  <sheetFormatPr defaultColWidth="9.140625" defaultRowHeight="15.75" x14ac:dyDescent="0.25"/>
  <cols>
    <col min="1" max="1" width="4.85546875" style="25" customWidth="1"/>
    <col min="2" max="2" width="31" style="25" customWidth="1"/>
    <col min="3" max="3" width="11.42578125" style="25" customWidth="1"/>
    <col min="4" max="4" width="10.5703125" style="67" customWidth="1"/>
    <col min="5" max="5" width="10" style="67" customWidth="1"/>
    <col min="6" max="6" width="10" style="67" hidden="1" customWidth="1"/>
    <col min="7" max="7" width="10.5703125" style="67" customWidth="1"/>
    <col min="8" max="9" width="8" style="67" hidden="1" customWidth="1"/>
    <col min="10" max="10" width="10" style="67" customWidth="1"/>
    <col min="11" max="16384" width="9.140625" style="25"/>
  </cols>
  <sheetData>
    <row r="1" spans="1:13" ht="18" x14ac:dyDescent="0.25">
      <c r="A1" s="88" t="s">
        <v>136</v>
      </c>
      <c r="B1" s="88"/>
    </row>
    <row r="2" spans="1:13" ht="18" x14ac:dyDescent="0.25">
      <c r="A2" s="88" t="s">
        <v>137</v>
      </c>
      <c r="B2" s="88"/>
    </row>
    <row r="3" spans="1:13" ht="18" x14ac:dyDescent="0.25">
      <c r="A3" s="88" t="s">
        <v>138</v>
      </c>
      <c r="B3" s="88"/>
    </row>
    <row r="4" spans="1:13" ht="42.75" customHeight="1" x14ac:dyDescent="0.25">
      <c r="A4" s="89" t="s">
        <v>146</v>
      </c>
      <c r="B4" s="89"/>
      <c r="C4" s="89"/>
      <c r="D4" s="89"/>
      <c r="E4" s="89"/>
      <c r="F4" s="89"/>
      <c r="G4" s="89"/>
      <c r="H4" s="89"/>
      <c r="I4" s="89"/>
      <c r="J4" s="89"/>
    </row>
    <row r="5" spans="1:13" ht="21.75" customHeight="1" x14ac:dyDescent="0.25">
      <c r="A5" s="90" t="s">
        <v>154</v>
      </c>
      <c r="B5" s="90"/>
      <c r="C5" s="90"/>
      <c r="D5" s="90"/>
      <c r="E5" s="90"/>
      <c r="F5" s="90"/>
      <c r="G5" s="90"/>
      <c r="H5" s="90"/>
      <c r="I5" s="90"/>
      <c r="J5" s="90"/>
    </row>
    <row r="6" spans="1:13" ht="33.75" customHeight="1" x14ac:dyDescent="0.25"/>
    <row r="7" spans="1:13" ht="15.75" customHeight="1" x14ac:dyDescent="0.25">
      <c r="A7" s="96" t="s">
        <v>113</v>
      </c>
      <c r="B7" s="98" t="s">
        <v>3</v>
      </c>
      <c r="C7" s="98" t="s">
        <v>145</v>
      </c>
      <c r="D7" s="102" t="s">
        <v>115</v>
      </c>
      <c r="E7" s="102"/>
      <c r="F7" s="102"/>
      <c r="G7" s="102"/>
      <c r="H7" s="102"/>
      <c r="I7" s="102"/>
      <c r="J7" s="101" t="s">
        <v>141</v>
      </c>
    </row>
    <row r="8" spans="1:13" ht="36" customHeight="1" x14ac:dyDescent="0.25">
      <c r="A8" s="97"/>
      <c r="B8" s="99"/>
      <c r="C8" s="104"/>
      <c r="D8" s="101" t="s">
        <v>140</v>
      </c>
      <c r="E8" s="101" t="s">
        <v>114</v>
      </c>
      <c r="F8" s="92" t="s">
        <v>116</v>
      </c>
      <c r="G8" s="103" t="s">
        <v>142</v>
      </c>
      <c r="H8" s="68"/>
      <c r="I8" s="92" t="s">
        <v>117</v>
      </c>
      <c r="J8" s="101"/>
    </row>
    <row r="9" spans="1:13" x14ac:dyDescent="0.25">
      <c r="A9" s="97"/>
      <c r="B9" s="100"/>
      <c r="C9" s="105"/>
      <c r="D9" s="101"/>
      <c r="E9" s="101"/>
      <c r="F9" s="93"/>
      <c r="G9" s="103"/>
      <c r="H9" s="71">
        <v>0.15</v>
      </c>
      <c r="I9" s="93"/>
      <c r="J9" s="101"/>
    </row>
    <row r="10" spans="1:13" x14ac:dyDescent="0.25">
      <c r="A10" s="64">
        <v>0</v>
      </c>
      <c r="B10" s="64">
        <v>2</v>
      </c>
      <c r="C10" s="64"/>
      <c r="D10" s="68">
        <v>3</v>
      </c>
      <c r="E10" s="68">
        <v>4</v>
      </c>
      <c r="F10" s="68">
        <v>5</v>
      </c>
      <c r="G10" s="68">
        <v>6</v>
      </c>
      <c r="H10" s="68">
        <v>12</v>
      </c>
      <c r="I10" s="68">
        <v>13</v>
      </c>
      <c r="J10" s="72">
        <v>7</v>
      </c>
    </row>
    <row r="11" spans="1:13" x14ac:dyDescent="0.25">
      <c r="A11" s="65">
        <v>1</v>
      </c>
      <c r="B11" s="66" t="s">
        <v>147</v>
      </c>
      <c r="C11" s="78">
        <f>D11/2230</f>
        <v>1.883408071748879</v>
      </c>
      <c r="D11" s="69">
        <v>4200</v>
      </c>
      <c r="E11" s="68">
        <v>0</v>
      </c>
      <c r="F11" s="68">
        <v>5704</v>
      </c>
      <c r="G11" s="68">
        <v>0</v>
      </c>
      <c r="H11" s="68"/>
      <c r="I11" s="73">
        <v>0</v>
      </c>
      <c r="J11" s="70">
        <v>4200</v>
      </c>
    </row>
    <row r="12" spans="1:13" x14ac:dyDescent="0.25">
      <c r="A12" s="65">
        <v>2</v>
      </c>
      <c r="B12" s="66" t="s">
        <v>153</v>
      </c>
      <c r="C12" s="78">
        <f>D12/2230</f>
        <v>1.7600896860986548</v>
      </c>
      <c r="D12" s="69">
        <v>3925</v>
      </c>
      <c r="E12" s="68">
        <v>505</v>
      </c>
      <c r="F12" s="68">
        <v>4990</v>
      </c>
      <c r="G12" s="68">
        <v>335</v>
      </c>
      <c r="H12" s="68"/>
      <c r="I12" s="68">
        <v>0</v>
      </c>
      <c r="J12" s="70">
        <f>D12+E12+G12+H12+I12</f>
        <v>4765</v>
      </c>
    </row>
    <row r="13" spans="1:13" x14ac:dyDescent="0.25">
      <c r="A13" s="65">
        <v>3</v>
      </c>
      <c r="B13" s="63" t="s">
        <v>130</v>
      </c>
      <c r="C13" s="78">
        <f t="shared" ref="C13:C17" si="0">D13/2230</f>
        <v>1.2556053811659194</v>
      </c>
      <c r="D13" s="70">
        <v>2800</v>
      </c>
      <c r="E13" s="68">
        <v>602</v>
      </c>
      <c r="F13" s="68">
        <v>4310</v>
      </c>
      <c r="G13" s="68">
        <v>0</v>
      </c>
      <c r="H13" s="68"/>
      <c r="I13" s="72">
        <v>0</v>
      </c>
      <c r="J13" s="70">
        <f t="shared" ref="J13:J14" si="1">D13+E13+G13+H13+I13</f>
        <v>3402</v>
      </c>
      <c r="K13" s="62"/>
    </row>
    <row r="14" spans="1:13" x14ac:dyDescent="0.25">
      <c r="A14" s="65">
        <v>4</v>
      </c>
      <c r="B14" s="63" t="s">
        <v>128</v>
      </c>
      <c r="C14" s="78">
        <f t="shared" si="0"/>
        <v>1.2556053811659194</v>
      </c>
      <c r="D14" s="70">
        <v>2800</v>
      </c>
      <c r="E14" s="68">
        <v>519</v>
      </c>
      <c r="F14" s="68">
        <v>4500</v>
      </c>
      <c r="G14" s="68">
        <v>0</v>
      </c>
      <c r="H14" s="68"/>
      <c r="I14" s="72">
        <v>0</v>
      </c>
      <c r="J14" s="70">
        <f t="shared" si="1"/>
        <v>3319</v>
      </c>
      <c r="K14" s="62"/>
    </row>
    <row r="15" spans="1:13" x14ac:dyDescent="0.25">
      <c r="A15" s="65">
        <v>5</v>
      </c>
      <c r="B15" s="63" t="s">
        <v>135</v>
      </c>
      <c r="C15" s="78">
        <f t="shared" si="0"/>
        <v>1.2556053811659194</v>
      </c>
      <c r="D15" s="70">
        <v>2800</v>
      </c>
      <c r="E15" s="68">
        <v>0</v>
      </c>
      <c r="F15" s="68">
        <v>3000</v>
      </c>
      <c r="G15" s="68">
        <v>0</v>
      </c>
      <c r="H15" s="72">
        <f>SUM(D15:G15)</f>
        <v>5800</v>
      </c>
      <c r="I15" s="72">
        <v>0</v>
      </c>
      <c r="J15" s="70">
        <v>2800</v>
      </c>
      <c r="K15" s="62"/>
    </row>
    <row r="16" spans="1:13" x14ac:dyDescent="0.25">
      <c r="A16" s="65">
        <v>6</v>
      </c>
      <c r="B16" s="63" t="s">
        <v>135</v>
      </c>
      <c r="C16" s="78">
        <f t="shared" si="0"/>
        <v>1</v>
      </c>
      <c r="D16" s="70">
        <v>2230</v>
      </c>
      <c r="E16" s="72">
        <v>0</v>
      </c>
      <c r="F16" s="72">
        <f>SUM(D16:E16)</f>
        <v>2230</v>
      </c>
      <c r="G16" s="72">
        <v>0</v>
      </c>
      <c r="H16" s="68"/>
      <c r="I16" s="68">
        <v>0</v>
      </c>
      <c r="J16" s="70">
        <f>E16+G16+D16</f>
        <v>2230</v>
      </c>
      <c r="L16" s="77"/>
      <c r="M16" s="77"/>
    </row>
    <row r="17" spans="1:13" x14ac:dyDescent="0.25">
      <c r="A17" s="65">
        <v>7</v>
      </c>
      <c r="B17" s="63" t="s">
        <v>135</v>
      </c>
      <c r="C17" s="78">
        <f t="shared" si="0"/>
        <v>1</v>
      </c>
      <c r="D17" s="70">
        <v>2230</v>
      </c>
      <c r="E17" s="72">
        <v>0</v>
      </c>
      <c r="F17" s="72">
        <f>SUM(D17:E17)</f>
        <v>2230</v>
      </c>
      <c r="G17" s="68">
        <v>0</v>
      </c>
      <c r="H17" s="72"/>
      <c r="I17" s="68">
        <v>0</v>
      </c>
      <c r="J17" s="70">
        <f t="shared" ref="J17" si="2">E17+G17+D17</f>
        <v>2230</v>
      </c>
      <c r="L17" s="77"/>
      <c r="M17" s="77"/>
    </row>
    <row r="20" spans="1:13" ht="18" x14ac:dyDescent="0.25">
      <c r="A20" s="94"/>
      <c r="B20" s="94"/>
      <c r="C20" s="75"/>
      <c r="D20" s="88"/>
      <c r="E20" s="88"/>
      <c r="F20" s="88"/>
      <c r="G20" s="88"/>
      <c r="H20" s="88"/>
      <c r="I20" s="88"/>
      <c r="J20" s="88"/>
    </row>
    <row r="21" spans="1:13" ht="27.75" customHeight="1" x14ac:dyDescent="0.3">
      <c r="A21" s="95"/>
      <c r="B21" s="95"/>
      <c r="C21" s="76"/>
      <c r="D21" s="94"/>
      <c r="E21" s="94"/>
      <c r="F21" s="94"/>
      <c r="G21" s="94"/>
      <c r="H21" s="94"/>
      <c r="I21" s="94"/>
      <c r="J21" s="94"/>
    </row>
    <row r="22" spans="1:13" ht="31.5" customHeight="1" x14ac:dyDescent="0.25">
      <c r="A22" s="74"/>
      <c r="B22" s="74"/>
      <c r="C22" s="74"/>
      <c r="D22" s="91"/>
      <c r="E22" s="91"/>
      <c r="F22" s="91"/>
      <c r="G22" s="91"/>
      <c r="H22" s="91"/>
      <c r="I22" s="91"/>
      <c r="J22" s="91"/>
    </row>
  </sheetData>
  <mergeCells count="20">
    <mergeCell ref="A7:A9"/>
    <mergeCell ref="B7:B9"/>
    <mergeCell ref="C7:C9"/>
    <mergeCell ref="D7:I7"/>
    <mergeCell ref="A1:B1"/>
    <mergeCell ref="A2:B2"/>
    <mergeCell ref="A3:B3"/>
    <mergeCell ref="A4:J4"/>
    <mergeCell ref="A5:J5"/>
    <mergeCell ref="J7:J9"/>
    <mergeCell ref="D8:D9"/>
    <mergeCell ref="E8:E9"/>
    <mergeCell ref="F8:F9"/>
    <mergeCell ref="G8:G9"/>
    <mergeCell ref="I8:I9"/>
    <mergeCell ref="A20:B20"/>
    <mergeCell ref="D20:J20"/>
    <mergeCell ref="A21:B21"/>
    <mergeCell ref="D21:J21"/>
    <mergeCell ref="D22:J22"/>
  </mergeCells>
  <pageMargins left="1.5" right="0.11811023622047245" top="0.5" bottom="0.53" header="0.31496062992125984" footer="0.76"/>
  <pageSetup paperSize="9" orientation="landscape" r:id="rId1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8</vt:i4>
      </vt:variant>
    </vt:vector>
  </HeadingPairs>
  <TitlesOfParts>
    <vt:vector size="8" baseType="lpstr">
      <vt:lpstr>Sheet1</vt:lpstr>
      <vt:lpstr>Sheet2</vt:lpstr>
      <vt:lpstr>2017</vt:lpstr>
      <vt:lpstr>iulie 2017</vt:lpstr>
      <vt:lpstr>Sheet3</vt:lpstr>
      <vt:lpstr>Primaria</vt:lpstr>
      <vt:lpstr>Serv A-C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Calculator</dc:creator>
  <cp:lastModifiedBy>SECRETAR</cp:lastModifiedBy>
  <cp:lastPrinted>2020-02-19T09:51:33Z</cp:lastPrinted>
  <dcterms:created xsi:type="dcterms:W3CDTF">2015-10-13T05:53:02Z</dcterms:created>
  <dcterms:modified xsi:type="dcterms:W3CDTF">2021-03-23T10:43:00Z</dcterms:modified>
</cp:coreProperties>
</file>